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Processos Pregão\2025\(10) PE90011 - Reconstrução da Calçada\"/>
    </mc:Choice>
  </mc:AlternateContent>
  <bookViews>
    <workbookView xWindow="0" yWindow="0" windowWidth="24000" windowHeight="9735"/>
  </bookViews>
  <sheets>
    <sheet name="Proposta Planilha de Custos " sheetId="14" r:id="rId1"/>
    <sheet name="Proposta Cronograma" sheetId="8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" i="14" l="1"/>
  <c r="L55" i="14" s="1"/>
  <c r="L54" i="14" s="1"/>
  <c r="L53" i="14" s="1"/>
  <c r="K52" i="14"/>
  <c r="L52" i="14" s="1"/>
  <c r="K51" i="14"/>
  <c r="L51" i="14" s="1"/>
  <c r="K50" i="14"/>
  <c r="L50" i="14" s="1"/>
  <c r="L49" i="14" s="1"/>
  <c r="K48" i="14"/>
  <c r="L48" i="14" s="1"/>
  <c r="K47" i="14"/>
  <c r="L47" i="14" s="1"/>
  <c r="K46" i="14"/>
  <c r="L46" i="14" s="1"/>
  <c r="K45" i="14"/>
  <c r="L45" i="14" s="1"/>
  <c r="L44" i="14" s="1"/>
  <c r="K43" i="14"/>
  <c r="L43" i="14" s="1"/>
  <c r="K42" i="14"/>
  <c r="L42" i="14" s="1"/>
  <c r="L41" i="14" s="1"/>
  <c r="K40" i="14"/>
  <c r="L40" i="14" s="1"/>
  <c r="K39" i="14"/>
  <c r="L39" i="14" s="1"/>
  <c r="K38" i="14"/>
  <c r="L38" i="14" s="1"/>
  <c r="K37" i="14"/>
  <c r="L37" i="14" s="1"/>
  <c r="K36" i="14"/>
  <c r="L36" i="14" s="1"/>
  <c r="K35" i="14"/>
  <c r="L35" i="14" s="1"/>
  <c r="K34" i="14"/>
  <c r="L34" i="14" s="1"/>
  <c r="K33" i="14"/>
  <c r="L33" i="14" s="1"/>
  <c r="K32" i="14"/>
  <c r="L32" i="14" s="1"/>
  <c r="K31" i="14"/>
  <c r="L31" i="14" s="1"/>
  <c r="K29" i="14"/>
  <c r="L29" i="14" s="1"/>
  <c r="K28" i="14"/>
  <c r="L28" i="14" s="1"/>
  <c r="K27" i="14"/>
  <c r="L27" i="14" s="1"/>
  <c r="K26" i="14"/>
  <c r="L26" i="14" s="1"/>
  <c r="K25" i="14"/>
  <c r="L25" i="14" s="1"/>
  <c r="K22" i="14"/>
  <c r="L22" i="14" s="1"/>
  <c r="K21" i="14"/>
  <c r="L21" i="14" s="1"/>
  <c r="L20" i="14" s="1"/>
  <c r="K19" i="14"/>
  <c r="L19" i="14" s="1"/>
  <c r="K18" i="14"/>
  <c r="L18" i="14" s="1"/>
  <c r="L17" i="14" s="1"/>
  <c r="L16" i="14" s="1"/>
  <c r="K15" i="14"/>
  <c r="L15" i="14" s="1"/>
  <c r="K14" i="14"/>
  <c r="L14" i="14" s="1"/>
  <c r="K13" i="14"/>
  <c r="L13" i="14" s="1"/>
  <c r="K12" i="14"/>
  <c r="L12" i="14" s="1"/>
  <c r="L24" i="14" l="1"/>
  <c r="L30" i="14"/>
  <c r="L23" i="14" s="1"/>
  <c r="L11" i="14"/>
  <c r="L10" i="14" s="1"/>
  <c r="L56" i="14" l="1"/>
</calcChain>
</file>

<file path=xl/sharedStrings.xml><?xml version="1.0" encoding="utf-8"?>
<sst xmlns="http://schemas.openxmlformats.org/spreadsheetml/2006/main" count="212" uniqueCount="139">
  <si>
    <t xml:space="preserve">Item </t>
  </si>
  <si>
    <t>Código Composição</t>
  </si>
  <si>
    <t xml:space="preserve">Base </t>
  </si>
  <si>
    <t>Descrição</t>
  </si>
  <si>
    <t>Un</t>
  </si>
  <si>
    <t xml:space="preserve">Custo Unitário </t>
  </si>
  <si>
    <t>BDI</t>
  </si>
  <si>
    <t>Custo Unitário BDI</t>
  </si>
  <si>
    <t xml:space="preserve">Custo Total </t>
  </si>
  <si>
    <t>SINAPI</t>
  </si>
  <si>
    <t xml:space="preserve">Qtd </t>
  </si>
  <si>
    <t>Periodo</t>
  </si>
  <si>
    <t>m²</t>
  </si>
  <si>
    <t xml:space="preserve">Instalações Provisórias </t>
  </si>
  <si>
    <t>FORNECIMENTO E INSTALAÇÃO DE PLACA DE OBRA COM CHAPA GALVANIZADA E ESTRUTURA DE MADEIRA. AF_03/2022_PS</t>
  </si>
  <si>
    <t>un</t>
  </si>
  <si>
    <t>LOCAÇÃO DE CONTAINER 2,30 X 6,00 M, ALT. 2,50 M, PARA ESCRITÓRIO, COM 1 SANITÁRIO, COMPLETO, SEM DIVISÓRIAS INTERNAS</t>
  </si>
  <si>
    <t>unXmês</t>
  </si>
  <si>
    <t xml:space="preserve">Total </t>
  </si>
  <si>
    <t>Item</t>
  </si>
  <si>
    <t xml:space="preserve">Canteiro de Obras </t>
  </si>
  <si>
    <t>1.1</t>
  </si>
  <si>
    <t>1.1.1</t>
  </si>
  <si>
    <t>1.1.2</t>
  </si>
  <si>
    <t>PLANILHA DE CUSTOS</t>
  </si>
  <si>
    <t xml:space="preserve">Descrição dos Serviços </t>
  </si>
  <si>
    <t>%</t>
  </si>
  <si>
    <t xml:space="preserve">Custo com BDI </t>
  </si>
  <si>
    <t xml:space="preserve">Mês 1 </t>
  </si>
  <si>
    <t>Mês 2</t>
  </si>
  <si>
    <t xml:space="preserve">Mês 3 </t>
  </si>
  <si>
    <t xml:space="preserve">CRONOGRAMA FÍSICO - FINANCEIRO </t>
  </si>
  <si>
    <t xml:space="preserve">Total Acumulado por Mês </t>
  </si>
  <si>
    <t>Objeto : Elaboração de projeto de requalificação das calçadas no entorno dos edifícios da Câmara Municipal, em conformidade com os padrões urbanísticos, arquitetônicos e de acessibilidade estabelecidos pelo projeto 'Renova Centro', da Prefeitura Municipal, contemplando a padronização de pavimentação, mobiliário urbano, sinalização tátil e drenagem superficial.</t>
  </si>
  <si>
    <t>REMOÇÃO DE PISO DE BLOCO INTERTRAVADO OU DE PEDRA PORTUGUESA, DE FORMA MANUAL, COM REAPROVEITAMENTO. AF_09/2023</t>
  </si>
  <si>
    <t>RAMPA DE ACESSIBILIDADE EM CONCRETO MOLDADO IN LOCO, EM CALÇADA NOVA COM LARGURA MAIOR OU IGUAL À 3,00 M, FCK 25MPA, COM PISO PODOTÁTIL. AF_03/2024</t>
  </si>
  <si>
    <t>Siurb EDIF</t>
  </si>
  <si>
    <t>Siurb INFRA</t>
  </si>
  <si>
    <t>SINALIZAÇÃO - ILUMINAÇÃO</t>
  </si>
  <si>
    <t>m</t>
  </si>
  <si>
    <t>TELA PARA PROTEÇÃO DE OBRAS, MALHA 2 MM</t>
  </si>
  <si>
    <t xml:space="preserve">Serviços Técnicos </t>
  </si>
  <si>
    <t>Desenvolvimento de PROJETO EXECUTIVO de sistema viário / pavimentação em prancha formato A1</t>
  </si>
  <si>
    <t>01.01.01.200.20</t>
  </si>
  <si>
    <t>CPTM / SIEC</t>
  </si>
  <si>
    <t>gl</t>
  </si>
  <si>
    <t>1.1.3</t>
  </si>
  <si>
    <t>1.1.4</t>
  </si>
  <si>
    <t>2.1</t>
  </si>
  <si>
    <t>2.1.1</t>
  </si>
  <si>
    <t>2.1.2</t>
  </si>
  <si>
    <t>PEDREIRO (MENSALISTA)</t>
  </si>
  <si>
    <t>mês</t>
  </si>
  <si>
    <t>SERVENTE DE OBRAS (MENSALISTA)</t>
  </si>
  <si>
    <t xml:space="preserve">Execução dos Serviços </t>
  </si>
  <si>
    <t xml:space="preserve">Demolição </t>
  </si>
  <si>
    <t>REMOÇAO DE GUIAS PRÉ-FABRICADAS DE CONCRETO, DE FORMA MECANIZADA, COM REAPROVEITAMENTO. AF_09/2023</t>
  </si>
  <si>
    <t>TRANSPORTE DE ENTULHO POR CAMINHÃO BASCULANTE, A PARTIR DE 1KM</t>
  </si>
  <si>
    <t>m³</t>
  </si>
  <si>
    <t>m³xKM</t>
  </si>
  <si>
    <t>ABERTURA DE CAIXA ATÉ 25CM, INCLUI ESCAVAÇÃO, COMPACTAÇÃO, TRANSPORTE E PREPARO DO SUB-LEITO</t>
  </si>
  <si>
    <t>EXECUÇÃO DE PASSEIO (CALÇADA) OU PISO DE CONCRETO COM CONCRETO MOLDADO IN LOCO, USINADO C25, ACABAMENTO CONVENCIONAL, NÃO ARMADO. AF_03/2023</t>
  </si>
  <si>
    <t>EXECUÇÃO DE PASSEIO (CALÇADA) OU PISO DE CONCRETO COM CONCRETO MOLDADO IN LOCO, USINADO, ACABAMENTO CONVENCIONAL, ESPESSURA 8 CM, ARMADO. AF_08/2022</t>
  </si>
  <si>
    <t>ACABAMENTO DE PISO DE CONCRETO TIPO BAMBOLÊ</t>
  </si>
  <si>
    <t xml:space="preserve">Execução das Calçadas e Guias </t>
  </si>
  <si>
    <t xml:space="preserve">Acessibilidade </t>
  </si>
  <si>
    <t>ASSENTAMENTO DE GUIA (MEIO-FIO) EM TRECHO CURVO, CONFECCIONADA EM CONCRETO PRÉ-FABRICADO, DIMENSÕES 100X15X13X20 CM (COMPRIMENTO X BASE INFERIOR X BASE SUPERIOR X ALTURA). AF_01/2024</t>
  </si>
  <si>
    <t>ASSENTAMENTO DE GUIA (MEIO-FIO) EM TRECHO RETO, CONFECCIONADA EM CONCRETO PRÉ-FABRICADO, DIMENSÕES 100X15X13X20 CM (COMPRIMENTO X BASE INFERIOR X BASE SUPERIOR X ALTURA). AF_01/2024</t>
  </si>
  <si>
    <t>TINTA ACRÍLICA - CONCRETO OU REBOCO SEM MASSA CORRIDA</t>
  </si>
  <si>
    <t xml:space="preserve">Drenagem </t>
  </si>
  <si>
    <t>PISO PODOTÁTIL DE ALERTA OU DIRECIONAL, DE CONCRETO, ASSENTADO SOBRE ARGAMASSA. AF_03/2024</t>
  </si>
  <si>
    <t>3.1</t>
  </si>
  <si>
    <t>3.1.1</t>
  </si>
  <si>
    <t>3.1.2</t>
  </si>
  <si>
    <t>3.1.3</t>
  </si>
  <si>
    <t>3.2</t>
  </si>
  <si>
    <t>3.3</t>
  </si>
  <si>
    <t>3.3.1</t>
  </si>
  <si>
    <t>3.4</t>
  </si>
  <si>
    <t>3.3.2</t>
  </si>
  <si>
    <t>REFORMA DE BOCA DE LOBO TRIPLA</t>
  </si>
  <si>
    <t>REFORMA DE BOCA DE LOBO SIMPLES</t>
  </si>
  <si>
    <t>TUBO PVC, SÉRIE R, ÁGUA PLUVIAL, DN 50 MM, FORNECIDO E INSTALADO EM RAMAL DE ENCAMINHAMENTO. AF_06/2022</t>
  </si>
  <si>
    <t xml:space="preserve">Sinalização Viária  Horizontal </t>
  </si>
  <si>
    <t>PINTURA DE FAIXA DE PEDESTRE OU ZEBRADA COM TINTA ACRÍLICA, E = 30 CM, APLICAÇÃO MANUAL. AF_05/2021</t>
  </si>
  <si>
    <t>PINTURA DE DEMARCAÇÃO DE VAGA COM TINTA ACRÍLICA, E = 10 CM, APLICAÇÃO MANUAL. AF_05/2021</t>
  </si>
  <si>
    <t>PINTURA DE SÍMBOLOS E TEXTOS COM TINTA ACRÍLICA, DEMARCAÇÃO COM FITA ADESIVA E APLICAÇÃO COM ROLO. AF_05/2021</t>
  </si>
  <si>
    <t xml:space="preserve">Serviços Finais </t>
  </si>
  <si>
    <t>Junta para piso de concreto - junta transversal de retração serrada</t>
  </si>
  <si>
    <t>02.01.05.700.21</t>
  </si>
  <si>
    <t>Sarjeta ou sarjetão de concreto inclusive preparo de caixa concreto fck=20MPa</t>
  </si>
  <si>
    <t>02.01.03.560.05</t>
  </si>
  <si>
    <t>Mureta de concreto armado para fixação de portões e gradis 30 x 25 cm - Conforme Projeto AL0249-8.</t>
  </si>
  <si>
    <t>02.01.07.650.07</t>
  </si>
  <si>
    <t>3.2.1</t>
  </si>
  <si>
    <t>2.2.1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</si>
  <si>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</si>
  <si>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</si>
  <si>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</si>
  <si>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</si>
  <si>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</si>
  <si>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</si>
  <si>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</si>
  <si>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</si>
  <si>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</si>
  <si>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3.4.1</t>
  </si>
  <si>
    <t>3.4.2</t>
  </si>
  <si>
    <t>3.4.3</t>
  </si>
  <si>
    <t>3.4.4</t>
  </si>
  <si>
    <t>3.5</t>
  </si>
  <si>
    <t>3.5.1</t>
  </si>
  <si>
    <t>3.5.2</t>
  </si>
  <si>
    <t>3.5.3</t>
  </si>
  <si>
    <t>4.1</t>
  </si>
  <si>
    <t>4.1.1</t>
  </si>
  <si>
    <t>2.2</t>
  </si>
  <si>
    <t>2.2.2</t>
  </si>
  <si>
    <t xml:space="preserve">Desenvolvimento do Projeto e Levantamento de Dados </t>
  </si>
  <si>
    <t xml:space="preserve">Mão de Obra Complementar </t>
  </si>
  <si>
    <t xml:space="preserve">Limpeza </t>
  </si>
  <si>
    <t xml:space="preserve">Mês 4 </t>
  </si>
  <si>
    <t>30 dias</t>
  </si>
  <si>
    <t xml:space="preserve">60 dias </t>
  </si>
  <si>
    <t xml:space="preserve">90 dias </t>
  </si>
  <si>
    <t xml:space="preserve">120 dias </t>
  </si>
  <si>
    <t xml:space="preserve">Porcentagem por Mês </t>
  </si>
  <si>
    <t xml:space="preserve">Assinatura Empresa </t>
  </si>
  <si>
    <t xml:space="preserve">Logo da Empresa </t>
  </si>
  <si>
    <t xml:space="preserve">Limpeza Geral da Obra </t>
  </si>
  <si>
    <t>LEVANTAMENTO PLANIALTIMÉTRICO DE ÁREAS - ATÉ 10.000M2</t>
  </si>
  <si>
    <t>REMOÇÃO DE RAÍZES REMANESCENTES DE TRONCO DE ÁRVORE COM DIÂMETRO MAIOR OU IGUAL A 0,60 M. AF_03/2024</t>
  </si>
  <si>
    <t>LIMPEZA MECANIZADA DE CAMADA VEGETAL, VEGETAÇÃO E PEQUENAS ÁRVORES (DIÂMETRO DE TRONCO MENOR QUE 0,20 M), COM TRATOR DE ESTEIRAS. AF_03/2024</t>
  </si>
  <si>
    <t>3.1.4</t>
  </si>
  <si>
    <t>3.1.5</t>
  </si>
  <si>
    <t>GRADIL DE FERRO MODELO PMSP, INCLUI PINTURA</t>
  </si>
  <si>
    <t xml:space="preserve">Assinatura do Responsável da Empresa </t>
  </si>
  <si>
    <t xml:space="preserve">Empresa/CNPJ: </t>
  </si>
  <si>
    <t xml:space="preserve">Endereço: </t>
  </si>
  <si>
    <t>Pregão Eletrônico: 90.011/2025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</si>
</sst>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\-000\-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4">
    <xf numFmtId="0" fontId="0" fillId="0" borderId="0" xfId="0"/>
    <xf numFmtId="44" fontId="0" fillId="0" borderId="0" xfId="1" applyFont="1"/>
    <xf numFmtId="0" fontId="0" fillId="0" borderId="0" xfId="0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2" xfId="0" applyFill="1" applyBorder="1"/>
    <xf numFmtId="0" fontId="0" fillId="3" borderId="2" xfId="0" applyFill="1" applyBorder="1"/>
    <xf numFmtId="0" fontId="0" fillId="2" borderId="2" xfId="0" applyFill="1" applyBorder="1" applyAlignment="1">
      <alignment wrapText="1"/>
    </xf>
    <xf numFmtId="44" fontId="0" fillId="2" borderId="2" xfId="1" applyFont="1" applyFill="1" applyBorder="1"/>
    <xf numFmtId="44" fontId="0" fillId="3" borderId="2" xfId="1" applyFont="1" applyFill="1" applyBorder="1"/>
    <xf numFmtId="0" fontId="0" fillId="3" borderId="2" xfId="0" applyFill="1" applyBorder="1" applyAlignment="1">
      <alignment wrapText="1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vertical="center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0" fillId="4" borderId="0" xfId="0" applyFill="1"/>
    <xf numFmtId="44" fontId="0" fillId="4" borderId="0" xfId="1" applyFont="1" applyFill="1" applyBorder="1"/>
    <xf numFmtId="0" fontId="0" fillId="4" borderId="11" xfId="0" applyFill="1" applyBorder="1" applyAlignment="1">
      <alignment horizontal="center" vertical="center"/>
    </xf>
    <xf numFmtId="44" fontId="2" fillId="4" borderId="2" xfId="1" applyFont="1" applyFill="1" applyBorder="1"/>
    <xf numFmtId="44" fontId="2" fillId="4" borderId="10" xfId="1" applyFont="1" applyFill="1" applyBorder="1"/>
    <xf numFmtId="44" fontId="0" fillId="3" borderId="2" xfId="1" applyFont="1" applyFill="1" applyBorder="1" applyAlignment="1">
      <alignment vertical="center"/>
    </xf>
    <xf numFmtId="0" fontId="0" fillId="0" borderId="9" xfId="0" applyBorder="1"/>
    <xf numFmtId="0" fontId="4" fillId="0" borderId="2" xfId="0" applyFont="1" applyBorder="1" applyAlignment="1">
      <alignment horizontal="center"/>
    </xf>
    <xf numFmtId="17" fontId="0" fillId="3" borderId="2" xfId="0" applyNumberFormat="1" applyFill="1" applyBorder="1" applyAlignment="1">
      <alignment horizontal="center" vertical="center"/>
    </xf>
    <xf numFmtId="44" fontId="0" fillId="3" borderId="13" xfId="1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vertical="center" wrapText="1"/>
    </xf>
    <xf numFmtId="0" fontId="0" fillId="3" borderId="10" xfId="0" applyFill="1" applyBorder="1" applyAlignment="1">
      <alignment horizontal="center" vertical="center"/>
    </xf>
    <xf numFmtId="44" fontId="0" fillId="3" borderId="10" xfId="1" applyFont="1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164" fontId="6" fillId="3" borderId="2" xfId="0" applyNumberFormat="1" applyFont="1" applyFill="1" applyBorder="1" applyAlignment="1">
      <alignment horizontal="center" vertical="center"/>
    </xf>
    <xf numFmtId="44" fontId="0" fillId="3" borderId="2" xfId="1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17" fontId="0" fillId="3" borderId="10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44" fontId="0" fillId="3" borderId="4" xfId="1" applyFont="1" applyFill="1" applyBorder="1" applyAlignment="1">
      <alignment vertical="center"/>
    </xf>
    <xf numFmtId="0" fontId="0" fillId="4" borderId="2" xfId="0" applyFill="1" applyBorder="1" applyAlignment="1">
      <alignment wrapText="1"/>
    </xf>
    <xf numFmtId="0" fontId="0" fillId="4" borderId="2" xfId="0" applyFill="1" applyBorder="1" applyAlignment="1">
      <alignment horizontal="center"/>
    </xf>
    <xf numFmtId="44" fontId="0" fillId="4" borderId="2" xfId="1" applyFont="1" applyFill="1" applyBorder="1"/>
    <xf numFmtId="0" fontId="0" fillId="4" borderId="2" xfId="0" applyFill="1" applyBorder="1"/>
    <xf numFmtId="0" fontId="0" fillId="3" borderId="1" xfId="0" applyFill="1" applyBorder="1" applyAlignment="1">
      <alignment horizontal="center" vertical="center"/>
    </xf>
    <xf numFmtId="0" fontId="0" fillId="3" borderId="0" xfId="0" applyFill="1"/>
    <xf numFmtId="0" fontId="0" fillId="3" borderId="2" xfId="0" applyFill="1" applyBorder="1" applyAlignment="1">
      <alignment horizontal="center" vertical="center" wrapText="1"/>
    </xf>
    <xf numFmtId="44" fontId="0" fillId="3" borderId="2" xfId="1" applyFont="1" applyFill="1" applyBorder="1" applyAlignment="1">
      <alignment horizontal="center" vertical="center"/>
    </xf>
    <xf numFmtId="44" fontId="0" fillId="3" borderId="4" xfId="1" applyFont="1" applyFill="1" applyBorder="1" applyAlignment="1">
      <alignment horizontal="center" vertical="center"/>
    </xf>
    <xf numFmtId="44" fontId="0" fillId="3" borderId="10" xfId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center" wrapText="1"/>
    </xf>
    <xf numFmtId="44" fontId="4" fillId="5" borderId="2" xfId="0" applyNumberFormat="1" applyFont="1" applyFill="1" applyBorder="1" applyAlignment="1">
      <alignment horizontal="center"/>
    </xf>
    <xf numFmtId="9" fontId="4" fillId="4" borderId="2" xfId="0" quotePrefix="1" applyNumberFormat="1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44" fontId="4" fillId="5" borderId="18" xfId="0" applyNumberFormat="1" applyFont="1" applyFill="1" applyBorder="1" applyAlignment="1">
      <alignment horizontal="center"/>
    </xf>
    <xf numFmtId="44" fontId="4" fillId="5" borderId="21" xfId="0" applyNumberFormat="1" applyFont="1" applyFill="1" applyBorder="1" applyAlignment="1">
      <alignment horizontal="center"/>
    </xf>
    <xf numFmtId="9" fontId="4" fillId="4" borderId="23" xfId="0" quotePrefix="1" applyNumberFormat="1" applyFont="1" applyFill="1" applyBorder="1" applyAlignment="1">
      <alignment horizontal="center"/>
    </xf>
    <xf numFmtId="9" fontId="4" fillId="4" borderId="26" xfId="0" quotePrefix="1" applyNumberFormat="1" applyFont="1" applyFill="1" applyBorder="1" applyAlignment="1">
      <alignment horizontal="center"/>
    </xf>
    <xf numFmtId="44" fontId="4" fillId="5" borderId="31" xfId="0" applyNumberFormat="1" applyFont="1" applyFill="1" applyBorder="1" applyAlignment="1">
      <alignment horizontal="center"/>
    </xf>
    <xf numFmtId="9" fontId="4" fillId="4" borderId="31" xfId="0" quotePrefix="1" applyNumberFormat="1" applyFont="1" applyFill="1" applyBorder="1" applyAlignment="1">
      <alignment horizontal="center"/>
    </xf>
    <xf numFmtId="9" fontId="5" fillId="3" borderId="16" xfId="0" quotePrefix="1" applyNumberFormat="1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right"/>
    </xf>
    <xf numFmtId="0" fontId="4" fillId="6" borderId="0" xfId="0" applyFont="1" applyFill="1" applyAlignment="1">
      <alignment horizontal="right"/>
    </xf>
    <xf numFmtId="2" fontId="4" fillId="6" borderId="0" xfId="0" applyNumberFormat="1" applyFont="1" applyFill="1" applyAlignment="1">
      <alignment horizontal="center" vertical="center"/>
    </xf>
    <xf numFmtId="2" fontId="4" fillId="6" borderId="6" xfId="0" applyNumberFormat="1" applyFont="1" applyFill="1" applyBorder="1" applyAlignment="1">
      <alignment horizontal="center" vertical="center"/>
    </xf>
    <xf numFmtId="0" fontId="0" fillId="6" borderId="3" xfId="0" applyFill="1" applyBorder="1"/>
    <xf numFmtId="0" fontId="0" fillId="6" borderId="0" xfId="0" applyFill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0" fillId="6" borderId="4" xfId="0" applyFill="1" applyBorder="1"/>
    <xf numFmtId="0" fontId="0" fillId="6" borderId="1" xfId="0" applyFill="1" applyBorder="1"/>
    <xf numFmtId="0" fontId="4" fillId="6" borderId="3" xfId="0" applyFont="1" applyFill="1" applyBorder="1"/>
    <xf numFmtId="0" fontId="4" fillId="6" borderId="0" xfId="0" applyFont="1" applyFill="1"/>
    <xf numFmtId="0" fontId="4" fillId="6" borderId="7" xfId="0" applyFont="1" applyFill="1" applyBorder="1"/>
    <xf numFmtId="0" fontId="4" fillId="6" borderId="8" xfId="0" applyFont="1" applyFill="1" applyBorder="1"/>
    <xf numFmtId="43" fontId="7" fillId="3" borderId="15" xfId="2" applyFont="1" applyFill="1" applyBorder="1" applyAlignment="1">
      <alignment horizontal="center" vertical="center"/>
    </xf>
    <xf numFmtId="0" fontId="7" fillId="3" borderId="15" xfId="2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horizontal="center"/>
    </xf>
    <xf numFmtId="44" fontId="3" fillId="3" borderId="2" xfId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/>
    <xf numFmtId="0" fontId="3" fillId="3" borderId="0" xfId="0" applyFont="1" applyFill="1" applyAlignment="1">
      <alignment horizontal="center"/>
    </xf>
    <xf numFmtId="0" fontId="3" fillId="3" borderId="0" xfId="0" applyFont="1" applyFill="1"/>
    <xf numFmtId="44" fontId="3" fillId="3" borderId="10" xfId="1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 vertical="center"/>
    </xf>
    <xf numFmtId="44" fontId="3" fillId="3" borderId="2" xfId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12" xfId="0" quotePrefix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0" fontId="3" fillId="3" borderId="2" xfId="0" applyFont="1" applyFill="1" applyBorder="1" applyAlignment="1">
      <alignment wrapText="1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wrapText="1"/>
    </xf>
    <xf numFmtId="0" fontId="3" fillId="3" borderId="2" xfId="0" quotePrefix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4" fontId="8" fillId="4" borderId="13" xfId="1" applyFont="1" applyFill="1" applyBorder="1" applyAlignment="1">
      <alignment horizontal="right"/>
    </xf>
    <xf numFmtId="44" fontId="8" fillId="4" borderId="14" xfId="1" applyFont="1" applyFill="1" applyBorder="1" applyAlignment="1">
      <alignment horizontal="right"/>
    </xf>
    <xf numFmtId="44" fontId="8" fillId="4" borderId="12" xfId="1" applyFont="1" applyFill="1" applyBorder="1" applyAlignment="1">
      <alignment horizontal="right"/>
    </xf>
    <xf numFmtId="0" fontId="0" fillId="0" borderId="2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2" xfId="0" applyFill="1" applyBorder="1" applyAlignment="1">
      <alignment horizontal="center" vertical="center"/>
    </xf>
    <xf numFmtId="0" fontId="0" fillId="6" borderId="13" xfId="0" applyFill="1" applyBorder="1" applyAlignment="1">
      <alignment horizontal="left"/>
    </xf>
    <xf numFmtId="0" fontId="0" fillId="6" borderId="14" xfId="0" applyFill="1" applyBorder="1" applyAlignment="1">
      <alignment horizontal="left"/>
    </xf>
    <xf numFmtId="0" fontId="0" fillId="6" borderId="12" xfId="0" applyFill="1" applyBorder="1" applyAlignment="1">
      <alignment horizontal="left"/>
    </xf>
    <xf numFmtId="44" fontId="4" fillId="3" borderId="19" xfId="0" quotePrefix="1" applyNumberFormat="1" applyFont="1" applyFill="1" applyBorder="1" applyAlignment="1">
      <alignment horizontal="center" vertical="center"/>
    </xf>
    <xf numFmtId="44" fontId="4" fillId="3" borderId="24" xfId="0" quotePrefix="1" applyNumberFormat="1" applyFont="1" applyFill="1" applyBorder="1" applyAlignment="1">
      <alignment horizontal="center" vertical="center"/>
    </xf>
    <xf numFmtId="44" fontId="4" fillId="3" borderId="10" xfId="0" quotePrefix="1" applyNumberFormat="1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2" fontId="4" fillId="3" borderId="18" xfId="0" applyNumberFormat="1" applyFont="1" applyFill="1" applyBorder="1" applyAlignment="1">
      <alignment horizontal="center" vertical="center"/>
    </xf>
    <xf numFmtId="2" fontId="4" fillId="3" borderId="23" xfId="0" applyNumberFormat="1" applyFont="1" applyFill="1" applyBorder="1" applyAlignment="1">
      <alignment horizontal="center" vertical="center"/>
    </xf>
    <xf numFmtId="44" fontId="4" fillId="3" borderId="19" xfId="0" applyNumberFormat="1" applyFont="1" applyFill="1" applyBorder="1" applyAlignment="1">
      <alignment horizontal="center" vertical="center"/>
    </xf>
    <xf numFmtId="44" fontId="4" fillId="3" borderId="24" xfId="0" applyNumberFormat="1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44" fontId="4" fillId="3" borderId="10" xfId="0" applyNumberFormat="1" applyFont="1" applyFill="1" applyBorder="1" applyAlignment="1">
      <alignment horizontal="center" vertical="center"/>
    </xf>
    <xf numFmtId="44" fontId="4" fillId="3" borderId="16" xfId="0" applyNumberFormat="1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/>
    </xf>
    <xf numFmtId="44" fontId="4" fillId="3" borderId="19" xfId="0" applyNumberFormat="1" applyFont="1" applyFill="1" applyBorder="1" applyAlignment="1">
      <alignment horizontal="center"/>
    </xf>
    <xf numFmtId="44" fontId="4" fillId="3" borderId="16" xfId="0" applyNumberFormat="1" applyFont="1" applyFill="1" applyBorder="1" applyAlignment="1">
      <alignment horizontal="center"/>
    </xf>
    <xf numFmtId="44" fontId="4" fillId="3" borderId="28" xfId="0" applyNumberFormat="1" applyFont="1" applyFill="1" applyBorder="1" applyAlignment="1">
      <alignment horizontal="center"/>
    </xf>
    <xf numFmtId="44" fontId="4" fillId="3" borderId="30" xfId="0" applyNumberFormat="1" applyFont="1" applyFill="1" applyBorder="1" applyAlignment="1">
      <alignment horizontal="center"/>
    </xf>
    <xf numFmtId="44" fontId="4" fillId="3" borderId="13" xfId="0" applyNumberFormat="1" applyFont="1" applyFill="1" applyBorder="1" applyAlignment="1">
      <alignment horizontal="center" vertical="center"/>
    </xf>
    <xf numFmtId="44" fontId="4" fillId="3" borderId="25" xfId="0" applyNumberFormat="1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44" fontId="4" fillId="3" borderId="20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wrapText="1"/>
    </xf>
    <xf numFmtId="44" fontId="5" fillId="3" borderId="7" xfId="0" applyNumberFormat="1" applyFont="1" applyFill="1" applyBorder="1" applyAlignment="1">
      <alignment horizontal="center"/>
    </xf>
    <xf numFmtId="44" fontId="5" fillId="3" borderId="16" xfId="0" applyNumberFormat="1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Vírgula" xfId="2" builtinId="3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61"/>
  <sheetViews>
    <sheetView showGridLines="0" tabSelected="1" workbookViewId="0">
      <selection activeCell="F54" sqref="F54"/>
    </sheetView>
  </sheetViews>
  <sheetFormatPr defaultRowHeight="15" x14ac:dyDescent="0.25"/>
  <cols>
    <col min="2" max="2" width="7.140625" bestFit="1" customWidth="1"/>
    <col min="3" max="3" width="17.42578125" bestFit="1" customWidth="1"/>
    <col min="4" max="4" width="11.42578125" bestFit="1" customWidth="1"/>
    <col min="5" max="5" width="7.28515625" bestFit="1" customWidth="1"/>
    <col min="6" max="6" width="84.85546875" customWidth="1"/>
    <col min="7" max="7" width="7.28515625" style="2" bestFit="1" customWidth="1"/>
    <col min="8" max="8" width="12.28515625" style="2" customWidth="1"/>
    <col min="9" max="9" width="14" style="1" bestFit="1" customWidth="1"/>
    <col min="10" max="10" width="5.28515625" customWidth="1"/>
    <col min="11" max="11" width="17.7109375" style="1" bestFit="1" customWidth="1"/>
    <col min="12" max="12" width="14" style="1" bestFit="1" customWidth="1"/>
  </cols>
  <sheetData>
    <row r="2" spans="2:19" x14ac:dyDescent="0.25">
      <c r="L2"/>
    </row>
    <row r="3" spans="2:19" ht="28.9" customHeight="1" x14ac:dyDescent="0.25">
      <c r="B3" s="157" t="s">
        <v>127</v>
      </c>
      <c r="C3" s="158"/>
      <c r="D3" s="158"/>
      <c r="E3" s="159"/>
      <c r="F3" s="155" t="s">
        <v>33</v>
      </c>
      <c r="G3" s="156"/>
      <c r="H3" s="156"/>
      <c r="I3" s="156"/>
      <c r="J3" s="156"/>
      <c r="K3" s="156"/>
      <c r="L3" s="156"/>
    </row>
    <row r="4" spans="2:19" x14ac:dyDescent="0.25">
      <c r="B4" s="160"/>
      <c r="C4" s="161"/>
      <c r="D4" s="161"/>
      <c r="E4" s="162"/>
      <c r="F4" s="156"/>
      <c r="G4" s="156"/>
      <c r="H4" s="156"/>
      <c r="I4" s="156"/>
      <c r="J4" s="156"/>
      <c r="K4" s="156"/>
      <c r="L4" s="156"/>
    </row>
    <row r="5" spans="2:19" ht="14.45" customHeight="1" x14ac:dyDescent="0.25">
      <c r="B5" s="160"/>
      <c r="C5" s="161"/>
      <c r="D5" s="161"/>
      <c r="E5" s="162"/>
      <c r="F5" s="105" t="s">
        <v>136</v>
      </c>
      <c r="G5" s="105"/>
      <c r="H5" s="105"/>
      <c r="I5" s="105"/>
      <c r="J5" s="105"/>
      <c r="K5" s="105"/>
      <c r="L5" s="105"/>
    </row>
    <row r="6" spans="2:19" x14ac:dyDescent="0.25">
      <c r="B6" s="160"/>
      <c r="C6" s="161"/>
      <c r="D6" s="161"/>
      <c r="E6" s="162"/>
      <c r="F6" s="105" t="s">
        <v>137</v>
      </c>
      <c r="G6" s="105"/>
      <c r="H6" s="105"/>
      <c r="I6" s="105"/>
      <c r="J6" s="105"/>
      <c r="K6" s="105"/>
      <c r="L6" s="105"/>
    </row>
    <row r="7" spans="2:19" x14ac:dyDescent="0.25">
      <c r="B7" s="160"/>
      <c r="C7" s="161"/>
      <c r="D7" s="161"/>
      <c r="E7" s="162"/>
      <c r="F7" s="105" t="s">
        <v>138</v>
      </c>
      <c r="G7" s="105"/>
      <c r="H7" s="105"/>
      <c r="I7" s="105"/>
      <c r="J7" s="105"/>
      <c r="K7" s="105"/>
      <c r="L7" s="105"/>
    </row>
    <row r="8" spans="2:19" x14ac:dyDescent="0.25">
      <c r="B8" s="3"/>
      <c r="C8" s="4"/>
      <c r="D8" s="4"/>
      <c r="E8" s="27"/>
      <c r="F8" s="106" t="s">
        <v>24</v>
      </c>
      <c r="G8" s="107"/>
      <c r="H8" s="107"/>
      <c r="I8" s="107"/>
      <c r="J8" s="107"/>
      <c r="K8" s="107"/>
      <c r="L8" s="108"/>
    </row>
    <row r="9" spans="2:19" x14ac:dyDescent="0.25">
      <c r="B9" s="11" t="s">
        <v>0</v>
      </c>
      <c r="C9" s="5" t="s">
        <v>1</v>
      </c>
      <c r="D9" s="5" t="s">
        <v>2</v>
      </c>
      <c r="E9" s="5" t="s">
        <v>11</v>
      </c>
      <c r="F9" s="7" t="s">
        <v>3</v>
      </c>
      <c r="G9" s="11" t="s">
        <v>4</v>
      </c>
      <c r="H9" s="11" t="s">
        <v>10</v>
      </c>
      <c r="I9" s="8" t="s">
        <v>5</v>
      </c>
      <c r="J9" s="5" t="s">
        <v>6</v>
      </c>
      <c r="K9" s="8" t="s">
        <v>7</v>
      </c>
      <c r="L9" s="8" t="s">
        <v>8</v>
      </c>
    </row>
    <row r="10" spans="2:19" x14ac:dyDescent="0.25">
      <c r="B10" s="23">
        <v>1</v>
      </c>
      <c r="C10" s="18"/>
      <c r="D10" s="18"/>
      <c r="E10" s="18"/>
      <c r="F10" s="19" t="s">
        <v>13</v>
      </c>
      <c r="G10" s="20"/>
      <c r="H10" s="20"/>
      <c r="I10" s="22"/>
      <c r="J10" s="21"/>
      <c r="K10" s="22"/>
      <c r="L10" s="24">
        <f>L11</f>
        <v>0</v>
      </c>
    </row>
    <row r="11" spans="2:19" x14ac:dyDescent="0.25">
      <c r="B11" s="14" t="s">
        <v>21</v>
      </c>
      <c r="C11" s="14"/>
      <c r="D11" s="14"/>
      <c r="E11" s="14"/>
      <c r="F11" s="7" t="s">
        <v>20</v>
      </c>
      <c r="G11" s="11"/>
      <c r="H11" s="11"/>
      <c r="I11" s="8"/>
      <c r="J11" s="5"/>
      <c r="K11" s="8"/>
      <c r="L11" s="8">
        <f>SUM(L12:L15)</f>
        <v>0</v>
      </c>
    </row>
    <row r="12" spans="2:19" s="49" customFormat="1" ht="25.5" x14ac:dyDescent="0.25">
      <c r="B12" s="15" t="s">
        <v>22</v>
      </c>
      <c r="C12" s="31">
        <v>103689</v>
      </c>
      <c r="D12" s="33" t="s">
        <v>9</v>
      </c>
      <c r="E12" s="29">
        <v>45839</v>
      </c>
      <c r="F12" s="34" t="s">
        <v>14</v>
      </c>
      <c r="G12" s="35" t="s">
        <v>12</v>
      </c>
      <c r="H12" s="35">
        <v>2.88</v>
      </c>
      <c r="I12" s="36"/>
      <c r="J12" s="37"/>
      <c r="K12" s="36">
        <f>I12*1.3</f>
        <v>0</v>
      </c>
      <c r="L12" s="36">
        <f>K12*H12</f>
        <v>0</v>
      </c>
    </row>
    <row r="13" spans="2:19" s="49" customFormat="1" ht="25.5" x14ac:dyDescent="0.25">
      <c r="B13" s="15" t="s">
        <v>23</v>
      </c>
      <c r="C13" s="38">
        <v>17090003</v>
      </c>
      <c r="D13" s="31" t="s">
        <v>36</v>
      </c>
      <c r="E13" s="29">
        <v>45658</v>
      </c>
      <c r="F13" s="32" t="s">
        <v>16</v>
      </c>
      <c r="G13" s="15" t="s">
        <v>17</v>
      </c>
      <c r="H13" s="15">
        <v>4</v>
      </c>
      <c r="I13" s="26"/>
      <c r="J13" s="12"/>
      <c r="K13" s="30">
        <f>I13*1.3</f>
        <v>0</v>
      </c>
      <c r="L13" s="26">
        <f>K13*H13</f>
        <v>0</v>
      </c>
      <c r="O13"/>
      <c r="P13"/>
      <c r="Q13"/>
      <c r="R13"/>
      <c r="S13"/>
    </row>
    <row r="14" spans="2:19" s="49" customFormat="1" x14ac:dyDescent="0.25">
      <c r="B14" s="15" t="s">
        <v>46</v>
      </c>
      <c r="C14" s="38">
        <v>10016002</v>
      </c>
      <c r="D14" s="31" t="s">
        <v>37</v>
      </c>
      <c r="E14" s="29">
        <v>45658</v>
      </c>
      <c r="F14" s="32" t="s">
        <v>38</v>
      </c>
      <c r="G14" s="15" t="s">
        <v>39</v>
      </c>
      <c r="H14" s="15">
        <v>125</v>
      </c>
      <c r="I14" s="26"/>
      <c r="J14" s="12"/>
      <c r="K14" s="30">
        <f>I14*1.3</f>
        <v>0</v>
      </c>
      <c r="L14" s="26">
        <f>K14*H14</f>
        <v>0</v>
      </c>
      <c r="O14"/>
      <c r="P14"/>
      <c r="Q14"/>
      <c r="R14"/>
      <c r="S14"/>
    </row>
    <row r="15" spans="2:19" s="49" customFormat="1" x14ac:dyDescent="0.25">
      <c r="B15" s="15" t="s">
        <v>47</v>
      </c>
      <c r="C15" s="38">
        <v>1005040</v>
      </c>
      <c r="D15" s="31" t="s">
        <v>36</v>
      </c>
      <c r="E15" s="29">
        <v>45658</v>
      </c>
      <c r="F15" s="32" t="s">
        <v>40</v>
      </c>
      <c r="G15" s="15" t="s">
        <v>12</v>
      </c>
      <c r="H15" s="15">
        <v>125</v>
      </c>
      <c r="I15" s="26"/>
      <c r="J15" s="12"/>
      <c r="K15" s="30">
        <f>I15*1.3</f>
        <v>0</v>
      </c>
      <c r="L15" s="26">
        <f>K15*H15</f>
        <v>0</v>
      </c>
      <c r="O15"/>
      <c r="P15"/>
      <c r="Q15"/>
      <c r="R15"/>
      <c r="S15"/>
    </row>
    <row r="16" spans="2:19" x14ac:dyDescent="0.25">
      <c r="B16" s="13">
        <v>2</v>
      </c>
      <c r="C16" s="18"/>
      <c r="D16" s="18"/>
      <c r="E16" s="18"/>
      <c r="F16" s="19" t="s">
        <v>41</v>
      </c>
      <c r="G16" s="20"/>
      <c r="H16" s="20"/>
      <c r="I16" s="22"/>
      <c r="J16" s="21"/>
      <c r="K16" s="22"/>
      <c r="L16" s="25">
        <f>SUM(L17+L20)</f>
        <v>0</v>
      </c>
    </row>
    <row r="17" spans="2:19" x14ac:dyDescent="0.25">
      <c r="B17" s="14" t="s">
        <v>48</v>
      </c>
      <c r="C17" s="14"/>
      <c r="D17" s="14"/>
      <c r="E17" s="14"/>
      <c r="F17" s="7" t="s">
        <v>117</v>
      </c>
      <c r="G17" s="11"/>
      <c r="H17" s="11"/>
      <c r="I17" s="8"/>
      <c r="J17" s="5"/>
      <c r="K17" s="8"/>
      <c r="L17" s="8">
        <f>SUM(L18:L19)</f>
        <v>0</v>
      </c>
    </row>
    <row r="18" spans="2:19" s="49" customFormat="1" x14ac:dyDescent="0.25">
      <c r="B18" s="16" t="s">
        <v>49</v>
      </c>
      <c r="C18" s="83" t="s">
        <v>43</v>
      </c>
      <c r="D18" s="6" t="s">
        <v>44</v>
      </c>
      <c r="E18" s="29">
        <v>45748</v>
      </c>
      <c r="F18" s="84" t="s">
        <v>42</v>
      </c>
      <c r="G18" s="15" t="s">
        <v>15</v>
      </c>
      <c r="H18" s="85">
        <v>1</v>
      </c>
      <c r="I18" s="39"/>
      <c r="J18" s="16"/>
      <c r="K18" s="30">
        <f>I18*1.3</f>
        <v>0</v>
      </c>
      <c r="L18" s="26">
        <f>K18*H18</f>
        <v>0</v>
      </c>
      <c r="O18"/>
      <c r="P18"/>
      <c r="Q18"/>
      <c r="R18"/>
      <c r="S18"/>
    </row>
    <row r="19" spans="2:19" s="49" customFormat="1" ht="16.149999999999999" customHeight="1" x14ac:dyDescent="0.25">
      <c r="B19" s="16" t="s">
        <v>50</v>
      </c>
      <c r="C19" s="38">
        <v>20001013</v>
      </c>
      <c r="D19" s="31" t="s">
        <v>36</v>
      </c>
      <c r="E19" s="29">
        <v>45658</v>
      </c>
      <c r="F19" s="17" t="s">
        <v>129</v>
      </c>
      <c r="G19" s="16" t="s">
        <v>45</v>
      </c>
      <c r="H19" s="16">
        <v>1</v>
      </c>
      <c r="I19" s="86"/>
      <c r="J19" s="16"/>
      <c r="K19" s="30">
        <f>I19*1.3</f>
        <v>0</v>
      </c>
      <c r="L19" s="26">
        <f>K19*H19</f>
        <v>0</v>
      </c>
      <c r="O19"/>
      <c r="P19"/>
      <c r="Q19"/>
      <c r="R19"/>
      <c r="S19"/>
    </row>
    <row r="20" spans="2:19" ht="16.149999999999999" customHeight="1" x14ac:dyDescent="0.25">
      <c r="B20" s="14" t="s">
        <v>115</v>
      </c>
      <c r="C20" s="14"/>
      <c r="D20" s="14"/>
      <c r="E20" s="14"/>
      <c r="F20" s="7" t="s">
        <v>118</v>
      </c>
      <c r="G20" s="11"/>
      <c r="H20" s="11"/>
      <c r="I20" s="8"/>
      <c r="J20" s="5"/>
      <c r="K20" s="8"/>
      <c r="L20" s="8">
        <f>SUM(L21:L22)</f>
        <v>0</v>
      </c>
    </row>
    <row r="21" spans="2:19" s="49" customFormat="1" ht="16.149999999999999" customHeight="1" x14ac:dyDescent="0.25">
      <c r="B21" s="40" t="s">
        <v>95</v>
      </c>
      <c r="C21" s="87">
        <v>41065</v>
      </c>
      <c r="D21" s="31" t="s">
        <v>9</v>
      </c>
      <c r="E21" s="29">
        <v>45839</v>
      </c>
      <c r="F21" s="88" t="s">
        <v>51</v>
      </c>
      <c r="G21" s="16" t="s">
        <v>52</v>
      </c>
      <c r="H21" s="16">
        <v>4</v>
      </c>
      <c r="I21" s="86"/>
      <c r="J21" s="16"/>
      <c r="K21" s="30">
        <f t="shared" ref="K21:K22" si="0">I21*1.3</f>
        <v>0</v>
      </c>
      <c r="L21" s="26">
        <f t="shared" ref="L21:L22" si="1">K21*H21</f>
        <v>0</v>
      </c>
      <c r="O21"/>
      <c r="P21"/>
      <c r="Q21"/>
      <c r="R21"/>
      <c r="S21"/>
    </row>
    <row r="22" spans="2:19" s="49" customFormat="1" ht="16.149999999999999" customHeight="1" x14ac:dyDescent="0.25">
      <c r="B22" s="40" t="s">
        <v>116</v>
      </c>
      <c r="C22" s="89">
        <v>41084</v>
      </c>
      <c r="D22" s="33" t="s">
        <v>9</v>
      </c>
      <c r="E22" s="41">
        <v>45839</v>
      </c>
      <c r="F22" s="90" t="s">
        <v>53</v>
      </c>
      <c r="G22" s="42" t="s">
        <v>52</v>
      </c>
      <c r="H22" s="42">
        <v>4</v>
      </c>
      <c r="I22" s="91"/>
      <c r="J22" s="42"/>
      <c r="K22" s="43">
        <f t="shared" si="0"/>
        <v>0</v>
      </c>
      <c r="L22" s="36">
        <f t="shared" si="1"/>
        <v>0</v>
      </c>
      <c r="O22"/>
      <c r="P22"/>
      <c r="Q22"/>
      <c r="R22"/>
      <c r="S22"/>
    </row>
    <row r="23" spans="2:19" x14ac:dyDescent="0.25">
      <c r="B23" s="13">
        <v>3</v>
      </c>
      <c r="C23" s="13"/>
      <c r="D23" s="13"/>
      <c r="E23" s="13"/>
      <c r="F23" s="44" t="s">
        <v>54</v>
      </c>
      <c r="G23" s="45"/>
      <c r="H23" s="45"/>
      <c r="I23" s="46"/>
      <c r="J23" s="47"/>
      <c r="K23" s="46"/>
      <c r="L23" s="24">
        <f>SUM(L24+L30+L41+L44+L49)</f>
        <v>0</v>
      </c>
      <c r="O23" s="49"/>
      <c r="P23" s="49"/>
      <c r="Q23" s="49"/>
      <c r="R23" s="49"/>
      <c r="S23" s="49"/>
    </row>
    <row r="24" spans="2:19" x14ac:dyDescent="0.25">
      <c r="B24" s="14" t="s">
        <v>71</v>
      </c>
      <c r="C24" s="14"/>
      <c r="D24" s="14"/>
      <c r="E24" s="14"/>
      <c r="F24" s="7" t="s">
        <v>55</v>
      </c>
      <c r="G24" s="11"/>
      <c r="H24" s="11"/>
      <c r="I24" s="8"/>
      <c r="J24" s="5"/>
      <c r="K24" s="8"/>
      <c r="L24" s="8">
        <f>SUM(L25:L29)</f>
        <v>0</v>
      </c>
      <c r="O24" s="49"/>
      <c r="P24" s="49"/>
      <c r="Q24" s="49"/>
      <c r="R24" s="49"/>
      <c r="S24" s="49"/>
    </row>
    <row r="25" spans="2:19" s="49" customFormat="1" ht="25.5" x14ac:dyDescent="0.25">
      <c r="B25" s="15" t="s">
        <v>72</v>
      </c>
      <c r="C25" s="48">
        <v>97635</v>
      </c>
      <c r="D25" s="33" t="s">
        <v>9</v>
      </c>
      <c r="E25" s="41">
        <v>45839</v>
      </c>
      <c r="F25" s="32" t="s">
        <v>34</v>
      </c>
      <c r="G25" s="15" t="s">
        <v>12</v>
      </c>
      <c r="H25" s="15">
        <v>470</v>
      </c>
      <c r="I25" s="26"/>
      <c r="J25" s="35"/>
      <c r="K25" s="43">
        <f t="shared" ref="K25" si="2">I25*1.3</f>
        <v>0</v>
      </c>
      <c r="L25" s="36">
        <f t="shared" ref="L25" si="3">K25*H25</f>
        <v>0</v>
      </c>
    </row>
    <row r="26" spans="2:19" s="49" customFormat="1" ht="25.5" x14ac:dyDescent="0.25">
      <c r="B26" s="15" t="s">
        <v>73</v>
      </c>
      <c r="C26" s="48">
        <v>104797</v>
      </c>
      <c r="D26" s="33" t="s">
        <v>9</v>
      </c>
      <c r="E26" s="41">
        <v>45839</v>
      </c>
      <c r="F26" s="32" t="s">
        <v>56</v>
      </c>
      <c r="G26" s="50" t="s">
        <v>39</v>
      </c>
      <c r="H26" s="15">
        <v>260</v>
      </c>
      <c r="I26" s="26"/>
      <c r="J26" s="12"/>
      <c r="K26" s="43">
        <f>I26*1.3</f>
        <v>0</v>
      </c>
      <c r="L26" s="36">
        <f>K26*H26</f>
        <v>0</v>
      </c>
    </row>
    <row r="27" spans="2:19" s="49" customFormat="1" ht="26.25" x14ac:dyDescent="0.25">
      <c r="B27" s="15" t="s">
        <v>74</v>
      </c>
      <c r="C27" s="48">
        <v>98528</v>
      </c>
      <c r="D27" s="33" t="s">
        <v>9</v>
      </c>
      <c r="E27" s="41">
        <v>45839</v>
      </c>
      <c r="F27" s="97" t="s">
        <v>130</v>
      </c>
      <c r="G27" s="50" t="s">
        <v>15</v>
      </c>
      <c r="H27" s="15">
        <v>8</v>
      </c>
      <c r="I27" s="26"/>
      <c r="J27" s="12"/>
      <c r="K27" s="43">
        <f>I27*1.3</f>
        <v>0</v>
      </c>
      <c r="L27" s="36">
        <f>K27*H27</f>
        <v>0</v>
      </c>
    </row>
    <row r="28" spans="2:19" s="49" customFormat="1" ht="26.25" x14ac:dyDescent="0.25">
      <c r="B28" s="15" t="s">
        <v>132</v>
      </c>
      <c r="C28" s="48">
        <v>98525</v>
      </c>
      <c r="D28" s="33" t="s">
        <v>9</v>
      </c>
      <c r="E28" s="41">
        <v>45839</v>
      </c>
      <c r="F28" s="97" t="s">
        <v>131</v>
      </c>
      <c r="G28" s="15" t="s">
        <v>12</v>
      </c>
      <c r="H28" s="15">
        <v>20</v>
      </c>
      <c r="I28" s="26"/>
      <c r="J28" s="12"/>
      <c r="K28" s="43">
        <f>I28*1.3</f>
        <v>0</v>
      </c>
      <c r="L28" s="36">
        <f>K28*H28</f>
        <v>0</v>
      </c>
    </row>
    <row r="29" spans="2:19" s="49" customFormat="1" x14ac:dyDescent="0.25">
      <c r="B29" s="15" t="s">
        <v>133</v>
      </c>
      <c r="C29" s="38">
        <v>1001010</v>
      </c>
      <c r="D29" s="31" t="s">
        <v>36</v>
      </c>
      <c r="E29" s="29">
        <v>45658</v>
      </c>
      <c r="F29" s="10" t="s">
        <v>57</v>
      </c>
      <c r="G29" s="16" t="s">
        <v>59</v>
      </c>
      <c r="H29" s="16">
        <v>600</v>
      </c>
      <c r="I29" s="9"/>
      <c r="J29" s="6"/>
      <c r="K29" s="43">
        <f t="shared" ref="K29" si="4">I29*1.3</f>
        <v>0</v>
      </c>
      <c r="L29" s="36">
        <f t="shared" ref="L29" si="5">K29*H29</f>
        <v>0</v>
      </c>
      <c r="O29"/>
      <c r="P29"/>
      <c r="Q29"/>
      <c r="R29"/>
      <c r="S29"/>
    </row>
    <row r="30" spans="2:19" ht="14.45" customHeight="1" x14ac:dyDescent="0.25">
      <c r="B30" s="14" t="s">
        <v>75</v>
      </c>
      <c r="C30" s="14"/>
      <c r="D30" s="14"/>
      <c r="E30" s="14"/>
      <c r="F30" s="7" t="s">
        <v>64</v>
      </c>
      <c r="G30" s="11"/>
      <c r="H30" s="11"/>
      <c r="I30" s="8"/>
      <c r="J30" s="5"/>
      <c r="K30" s="8"/>
      <c r="L30" s="8">
        <f>SUM(L31:L40)</f>
        <v>0</v>
      </c>
    </row>
    <row r="31" spans="2:19" s="49" customFormat="1" ht="25.5" x14ac:dyDescent="0.25">
      <c r="B31" s="16" t="s">
        <v>94</v>
      </c>
      <c r="C31" s="38">
        <v>5011000</v>
      </c>
      <c r="D31" s="31" t="s">
        <v>37</v>
      </c>
      <c r="E31" s="29">
        <v>45658</v>
      </c>
      <c r="F31" s="55" t="s">
        <v>60</v>
      </c>
      <c r="G31" s="15" t="s">
        <v>12</v>
      </c>
      <c r="H31" s="15">
        <v>560</v>
      </c>
      <c r="I31" s="51"/>
      <c r="J31" s="15"/>
      <c r="K31" s="52">
        <f t="shared" ref="K31:K34" si="6">I31*1.3</f>
        <v>0</v>
      </c>
      <c r="L31" s="53">
        <f t="shared" ref="L31:L34" si="7">K31*H31</f>
        <v>0</v>
      </c>
      <c r="O31"/>
      <c r="P31"/>
      <c r="Q31"/>
      <c r="R31"/>
      <c r="S31"/>
    </row>
    <row r="32" spans="2:19" s="49" customFormat="1" ht="25.5" x14ac:dyDescent="0.25">
      <c r="B32" s="16" t="s">
        <v>96</v>
      </c>
      <c r="C32" s="92">
        <v>104626</v>
      </c>
      <c r="D32" s="31" t="s">
        <v>9</v>
      </c>
      <c r="E32" s="29">
        <v>45839</v>
      </c>
      <c r="F32" s="55" t="s">
        <v>61</v>
      </c>
      <c r="G32" s="15" t="s">
        <v>58</v>
      </c>
      <c r="H32" s="15">
        <v>42</v>
      </c>
      <c r="I32" s="51"/>
      <c r="J32" s="15"/>
      <c r="K32" s="51">
        <f t="shared" si="6"/>
        <v>0</v>
      </c>
      <c r="L32" s="51">
        <f t="shared" si="7"/>
        <v>0</v>
      </c>
      <c r="O32"/>
      <c r="P32"/>
      <c r="Q32"/>
      <c r="R32"/>
      <c r="S32"/>
    </row>
    <row r="33" spans="2:19" s="49" customFormat="1" ht="38.25" x14ac:dyDescent="0.25">
      <c r="B33" s="16" t="s">
        <v>97</v>
      </c>
      <c r="C33" s="48">
        <v>94995</v>
      </c>
      <c r="D33" s="31" t="s">
        <v>9</v>
      </c>
      <c r="E33" s="29">
        <v>45839</v>
      </c>
      <c r="F33" s="55" t="s">
        <v>62</v>
      </c>
      <c r="G33" s="15" t="s">
        <v>12</v>
      </c>
      <c r="H33" s="15">
        <v>58</v>
      </c>
      <c r="I33" s="51"/>
      <c r="J33" s="15"/>
      <c r="K33" s="51">
        <f t="shared" si="6"/>
        <v>0</v>
      </c>
      <c r="L33" s="51">
        <f t="shared" si="7"/>
        <v>0</v>
      </c>
      <c r="O33"/>
      <c r="P33"/>
      <c r="Q33"/>
      <c r="R33"/>
      <c r="S33"/>
    </row>
    <row r="34" spans="2:19" s="49" customFormat="1" x14ac:dyDescent="0.25">
      <c r="B34" s="16" t="s">
        <v>98</v>
      </c>
      <c r="C34" s="38">
        <v>13002004</v>
      </c>
      <c r="D34" s="31" t="s">
        <v>36</v>
      </c>
      <c r="E34" s="29">
        <v>45658</v>
      </c>
      <c r="F34" s="55" t="s">
        <v>63</v>
      </c>
      <c r="G34" s="31" t="s">
        <v>12</v>
      </c>
      <c r="H34" s="31">
        <v>560</v>
      </c>
      <c r="I34" s="93"/>
      <c r="J34" s="31"/>
      <c r="K34" s="51">
        <f t="shared" si="6"/>
        <v>0</v>
      </c>
      <c r="L34" s="51">
        <f t="shared" si="7"/>
        <v>0</v>
      </c>
      <c r="O34"/>
      <c r="P34"/>
      <c r="Q34"/>
      <c r="R34"/>
      <c r="S34"/>
    </row>
    <row r="35" spans="2:19" s="49" customFormat="1" x14ac:dyDescent="0.25">
      <c r="B35" s="16" t="s">
        <v>99</v>
      </c>
      <c r="C35" s="48" t="s">
        <v>89</v>
      </c>
      <c r="D35" s="6" t="s">
        <v>44</v>
      </c>
      <c r="E35" s="29">
        <v>45748</v>
      </c>
      <c r="F35" s="55" t="s">
        <v>88</v>
      </c>
      <c r="G35" s="15" t="s">
        <v>39</v>
      </c>
      <c r="H35" s="15">
        <v>300</v>
      </c>
      <c r="I35" s="51"/>
      <c r="J35" s="15"/>
      <c r="K35" s="51">
        <f>I35*1.3</f>
        <v>0</v>
      </c>
      <c r="L35" s="51">
        <f>K35*H35</f>
        <v>0</v>
      </c>
      <c r="O35"/>
      <c r="P35"/>
      <c r="Q35"/>
      <c r="R35"/>
      <c r="S35"/>
    </row>
    <row r="36" spans="2:19" s="49" customFormat="1" ht="38.25" x14ac:dyDescent="0.25">
      <c r="B36" s="16" t="s">
        <v>100</v>
      </c>
      <c r="C36" s="92">
        <v>94275</v>
      </c>
      <c r="D36" s="31" t="s">
        <v>9</v>
      </c>
      <c r="E36" s="29">
        <v>45839</v>
      </c>
      <c r="F36" s="55" t="s">
        <v>67</v>
      </c>
      <c r="G36" s="31" t="s">
        <v>39</v>
      </c>
      <c r="H36" s="31">
        <v>250</v>
      </c>
      <c r="I36" s="93"/>
      <c r="J36" s="31"/>
      <c r="K36" s="51">
        <f t="shared" ref="K36:K40" si="8">I36*1.3</f>
        <v>0</v>
      </c>
      <c r="L36" s="51">
        <f t="shared" ref="L36:L40" si="9">K36*H36</f>
        <v>0</v>
      </c>
      <c r="O36"/>
      <c r="P36"/>
      <c r="Q36"/>
      <c r="R36"/>
      <c r="S36"/>
    </row>
    <row r="37" spans="2:19" s="49" customFormat="1" ht="38.25" x14ac:dyDescent="0.25">
      <c r="B37" s="16" t="s">
        <v>101</v>
      </c>
      <c r="C37" s="94">
        <v>94276</v>
      </c>
      <c r="D37" s="31" t="s">
        <v>9</v>
      </c>
      <c r="E37" s="29">
        <v>45839</v>
      </c>
      <c r="F37" s="55" t="s">
        <v>66</v>
      </c>
      <c r="G37" s="15" t="s">
        <v>39</v>
      </c>
      <c r="H37" s="15">
        <v>50</v>
      </c>
      <c r="I37" s="51"/>
      <c r="J37" s="95"/>
      <c r="K37" s="51">
        <f t="shared" si="8"/>
        <v>0</v>
      </c>
      <c r="L37" s="51">
        <f>K37*H37</f>
        <v>0</v>
      </c>
    </row>
    <row r="38" spans="2:19" s="49" customFormat="1" ht="17.45" customHeight="1" x14ac:dyDescent="0.25">
      <c r="B38" s="16" t="s">
        <v>102</v>
      </c>
      <c r="C38" s="83" t="s">
        <v>93</v>
      </c>
      <c r="D38" s="12" t="s">
        <v>44</v>
      </c>
      <c r="E38" s="29">
        <v>45748</v>
      </c>
      <c r="F38" s="55" t="s">
        <v>92</v>
      </c>
      <c r="G38" s="15" t="s">
        <v>39</v>
      </c>
      <c r="H38" s="15">
        <v>36</v>
      </c>
      <c r="I38" s="51"/>
      <c r="J38" s="95"/>
      <c r="K38" s="51">
        <f t="shared" si="8"/>
        <v>0</v>
      </c>
      <c r="L38" s="51">
        <f t="shared" si="9"/>
        <v>0</v>
      </c>
    </row>
    <row r="39" spans="2:19" s="49" customFormat="1" x14ac:dyDescent="0.25">
      <c r="B39" s="16" t="s">
        <v>103</v>
      </c>
      <c r="C39" s="38">
        <v>8048001</v>
      </c>
      <c r="D39" s="6" t="s">
        <v>37</v>
      </c>
      <c r="E39" s="29">
        <v>45658</v>
      </c>
      <c r="F39" s="55" t="s">
        <v>134</v>
      </c>
      <c r="G39" s="31" t="s">
        <v>39</v>
      </c>
      <c r="H39" s="31">
        <v>5</v>
      </c>
      <c r="I39" s="51"/>
      <c r="J39" s="31"/>
      <c r="K39" s="51">
        <f t="shared" si="8"/>
        <v>0</v>
      </c>
      <c r="L39" s="51">
        <f t="shared" si="9"/>
        <v>0</v>
      </c>
    </row>
    <row r="40" spans="2:19" s="49" customFormat="1" x14ac:dyDescent="0.25">
      <c r="B40" s="16" t="s">
        <v>104</v>
      </c>
      <c r="C40" s="38">
        <v>15001015</v>
      </c>
      <c r="D40" s="31" t="s">
        <v>36</v>
      </c>
      <c r="E40" s="29">
        <v>45658</v>
      </c>
      <c r="F40" s="55" t="s">
        <v>68</v>
      </c>
      <c r="G40" s="15" t="s">
        <v>12</v>
      </c>
      <c r="H40" s="15">
        <v>400</v>
      </c>
      <c r="I40" s="51"/>
      <c r="J40" s="95"/>
      <c r="K40" s="51">
        <f t="shared" si="8"/>
        <v>0</v>
      </c>
      <c r="L40" s="51">
        <f t="shared" si="9"/>
        <v>0</v>
      </c>
      <c r="O40"/>
      <c r="P40"/>
      <c r="Q40"/>
      <c r="R40"/>
      <c r="S40"/>
    </row>
    <row r="41" spans="2:19" ht="14.45" customHeight="1" x14ac:dyDescent="0.25">
      <c r="B41" s="14" t="s">
        <v>76</v>
      </c>
      <c r="C41" s="14"/>
      <c r="D41" s="14"/>
      <c r="E41" s="14"/>
      <c r="F41" s="7" t="s">
        <v>65</v>
      </c>
      <c r="G41" s="11"/>
      <c r="H41" s="11"/>
      <c r="I41" s="8"/>
      <c r="J41" s="5"/>
      <c r="K41" s="8"/>
      <c r="L41" s="8">
        <f>SUM(L42:L43)</f>
        <v>0</v>
      </c>
    </row>
    <row r="42" spans="2:19" s="49" customFormat="1" ht="38.25" x14ac:dyDescent="0.25">
      <c r="B42" s="15" t="s">
        <v>77</v>
      </c>
      <c r="C42" s="15">
        <v>105002</v>
      </c>
      <c r="D42" s="33" t="s">
        <v>9</v>
      </c>
      <c r="E42" s="29">
        <v>45839</v>
      </c>
      <c r="F42" s="55" t="s">
        <v>35</v>
      </c>
      <c r="G42" s="15" t="s">
        <v>15</v>
      </c>
      <c r="H42" s="15">
        <v>6</v>
      </c>
      <c r="I42" s="51"/>
      <c r="J42" s="100"/>
      <c r="K42" s="51">
        <f t="shared" ref="K42:K43" si="10">I42*1.3</f>
        <v>0</v>
      </c>
      <c r="L42" s="51">
        <f t="shared" ref="L42:L43" si="11">K42*H42</f>
        <v>0</v>
      </c>
    </row>
    <row r="43" spans="2:19" s="49" customFormat="1" ht="25.5" x14ac:dyDescent="0.25">
      <c r="B43" s="15" t="s">
        <v>79</v>
      </c>
      <c r="C43" s="15">
        <v>104658</v>
      </c>
      <c r="D43" s="33" t="s">
        <v>9</v>
      </c>
      <c r="E43" s="29">
        <v>45839</v>
      </c>
      <c r="F43" s="55" t="s">
        <v>70</v>
      </c>
      <c r="G43" s="15" t="s">
        <v>12</v>
      </c>
      <c r="H43" s="15">
        <v>75</v>
      </c>
      <c r="I43" s="51"/>
      <c r="J43" s="15"/>
      <c r="K43" s="51">
        <f t="shared" si="10"/>
        <v>0</v>
      </c>
      <c r="L43" s="51">
        <f t="shared" si="11"/>
        <v>0</v>
      </c>
    </row>
    <row r="44" spans="2:19" x14ac:dyDescent="0.25">
      <c r="B44" s="14" t="s">
        <v>78</v>
      </c>
      <c r="C44" s="14"/>
      <c r="D44" s="14"/>
      <c r="E44" s="14"/>
      <c r="F44" s="7" t="s">
        <v>69</v>
      </c>
      <c r="G44" s="11"/>
      <c r="H44" s="11"/>
      <c r="I44" s="8"/>
      <c r="J44" s="5"/>
      <c r="K44" s="8"/>
      <c r="L44" s="8">
        <f>SUM(L45:L48)</f>
        <v>0</v>
      </c>
    </row>
    <row r="45" spans="2:19" s="49" customFormat="1" x14ac:dyDescent="0.25">
      <c r="B45" s="15" t="s">
        <v>105</v>
      </c>
      <c r="C45" s="48" t="s">
        <v>91</v>
      </c>
      <c r="D45" s="6" t="s">
        <v>44</v>
      </c>
      <c r="E45" s="29">
        <v>45748</v>
      </c>
      <c r="F45" s="96" t="s">
        <v>90</v>
      </c>
      <c r="G45" s="16" t="s">
        <v>58</v>
      </c>
      <c r="H45" s="16">
        <v>8</v>
      </c>
      <c r="I45" s="9"/>
      <c r="J45" s="12"/>
      <c r="K45" s="51">
        <f t="shared" ref="K45:K48" si="12">I45*1.3</f>
        <v>0</v>
      </c>
      <c r="L45" s="51">
        <f t="shared" ref="L45:L48" si="13">K45*H45</f>
        <v>0</v>
      </c>
    </row>
    <row r="46" spans="2:19" s="49" customFormat="1" x14ac:dyDescent="0.25">
      <c r="B46" s="15" t="s">
        <v>106</v>
      </c>
      <c r="C46" s="38">
        <v>6023001</v>
      </c>
      <c r="D46" s="31" t="s">
        <v>37</v>
      </c>
      <c r="E46" s="29">
        <v>45658</v>
      </c>
      <c r="F46" s="32" t="s">
        <v>81</v>
      </c>
      <c r="G46" s="16" t="s">
        <v>15</v>
      </c>
      <c r="H46" s="15">
        <v>1</v>
      </c>
      <c r="I46" s="9"/>
      <c r="J46" s="6"/>
      <c r="K46" s="51">
        <f t="shared" si="12"/>
        <v>0</v>
      </c>
      <c r="L46" s="51">
        <f t="shared" si="13"/>
        <v>0</v>
      </c>
    </row>
    <row r="47" spans="2:19" s="49" customFormat="1" x14ac:dyDescent="0.25">
      <c r="B47" s="15" t="s">
        <v>107</v>
      </c>
      <c r="C47" s="38">
        <v>6023003</v>
      </c>
      <c r="D47" s="31" t="s">
        <v>37</v>
      </c>
      <c r="E47" s="29">
        <v>45658</v>
      </c>
      <c r="F47" s="97" t="s">
        <v>80</v>
      </c>
      <c r="G47" s="16" t="s">
        <v>15</v>
      </c>
      <c r="H47" s="15">
        <v>1</v>
      </c>
      <c r="I47" s="26"/>
      <c r="J47" s="6"/>
      <c r="K47" s="51">
        <f t="shared" si="12"/>
        <v>0</v>
      </c>
      <c r="L47" s="51">
        <f t="shared" si="13"/>
        <v>0</v>
      </c>
    </row>
    <row r="48" spans="2:19" s="49" customFormat="1" ht="26.25" x14ac:dyDescent="0.25">
      <c r="B48" s="15" t="s">
        <v>108</v>
      </c>
      <c r="C48" s="98">
        <v>89509</v>
      </c>
      <c r="D48" s="33" t="s">
        <v>9</v>
      </c>
      <c r="E48" s="29">
        <v>45839</v>
      </c>
      <c r="F48" s="99" t="s">
        <v>82</v>
      </c>
      <c r="G48" s="15" t="s">
        <v>39</v>
      </c>
      <c r="H48" s="15">
        <v>100</v>
      </c>
      <c r="I48" s="26"/>
      <c r="J48" s="12"/>
      <c r="K48" s="51">
        <f t="shared" si="12"/>
        <v>0</v>
      </c>
      <c r="L48" s="51">
        <f t="shared" si="13"/>
        <v>0</v>
      </c>
    </row>
    <row r="49" spans="2:12" x14ac:dyDescent="0.25">
      <c r="B49" s="14" t="s">
        <v>109</v>
      </c>
      <c r="C49" s="14"/>
      <c r="D49" s="14"/>
      <c r="E49" s="14"/>
      <c r="F49" s="7" t="s">
        <v>83</v>
      </c>
      <c r="G49" s="11"/>
      <c r="H49" s="11"/>
      <c r="I49" s="8"/>
      <c r="J49" s="5"/>
      <c r="K49" s="8"/>
      <c r="L49" s="8">
        <f>SUM(L50:L52)</f>
        <v>0</v>
      </c>
    </row>
    <row r="50" spans="2:12" s="49" customFormat="1" ht="26.25" x14ac:dyDescent="0.25">
      <c r="B50" s="15" t="s">
        <v>110</v>
      </c>
      <c r="C50" s="15">
        <v>102500</v>
      </c>
      <c r="D50" s="31" t="s">
        <v>9</v>
      </c>
      <c r="E50" s="29">
        <v>45839</v>
      </c>
      <c r="F50" s="97" t="s">
        <v>85</v>
      </c>
      <c r="G50" s="15" t="s">
        <v>39</v>
      </c>
      <c r="H50" s="15">
        <v>100</v>
      </c>
      <c r="I50" s="51"/>
      <c r="J50" s="15"/>
      <c r="K50" s="51">
        <f t="shared" ref="K50:K52" si="14">I50*1.3</f>
        <v>0</v>
      </c>
      <c r="L50" s="51">
        <f t="shared" ref="L50:L51" si="15">K50*H50</f>
        <v>0</v>
      </c>
    </row>
    <row r="51" spans="2:12" s="49" customFormat="1" ht="26.25" x14ac:dyDescent="0.25">
      <c r="B51" s="15" t="s">
        <v>111</v>
      </c>
      <c r="C51" s="31">
        <v>102501</v>
      </c>
      <c r="D51" s="31" t="s">
        <v>9</v>
      </c>
      <c r="E51" s="29">
        <v>45839</v>
      </c>
      <c r="F51" s="97" t="s">
        <v>84</v>
      </c>
      <c r="G51" s="15" t="s">
        <v>12</v>
      </c>
      <c r="H51" s="15">
        <v>90</v>
      </c>
      <c r="I51" s="51"/>
      <c r="J51" s="12"/>
      <c r="K51" s="51">
        <f t="shared" si="14"/>
        <v>0</v>
      </c>
      <c r="L51" s="51">
        <f t="shared" si="15"/>
        <v>0</v>
      </c>
    </row>
    <row r="52" spans="2:12" s="49" customFormat="1" ht="30" x14ac:dyDescent="0.25">
      <c r="B52" s="15" t="s">
        <v>112</v>
      </c>
      <c r="C52" s="15">
        <v>102513</v>
      </c>
      <c r="D52" s="31" t="s">
        <v>9</v>
      </c>
      <c r="E52" s="29">
        <v>45839</v>
      </c>
      <c r="F52" s="10" t="s">
        <v>86</v>
      </c>
      <c r="G52" s="15" t="s">
        <v>12</v>
      </c>
      <c r="H52" s="15">
        <v>10</v>
      </c>
      <c r="I52" s="26"/>
      <c r="J52" s="12"/>
      <c r="K52" s="51">
        <f t="shared" si="14"/>
        <v>0</v>
      </c>
      <c r="L52" s="51">
        <f>K52*H52</f>
        <v>0</v>
      </c>
    </row>
    <row r="53" spans="2:12" x14ac:dyDescent="0.25">
      <c r="B53" s="13">
        <v>4</v>
      </c>
      <c r="C53" s="13"/>
      <c r="D53" s="13"/>
      <c r="E53" s="13"/>
      <c r="F53" s="44" t="s">
        <v>87</v>
      </c>
      <c r="G53" s="45"/>
      <c r="H53" s="45"/>
      <c r="I53" s="46"/>
      <c r="J53" s="47"/>
      <c r="K53" s="46"/>
      <c r="L53" s="24">
        <f>L54</f>
        <v>0</v>
      </c>
    </row>
    <row r="54" spans="2:12" x14ac:dyDescent="0.25">
      <c r="B54" s="14" t="s">
        <v>113</v>
      </c>
      <c r="C54" s="14"/>
      <c r="D54" s="14"/>
      <c r="E54" s="14"/>
      <c r="F54" s="7" t="s">
        <v>119</v>
      </c>
      <c r="G54" s="11"/>
      <c r="H54" s="11"/>
      <c r="I54" s="8"/>
      <c r="J54" s="5"/>
      <c r="K54" s="8"/>
      <c r="L54" s="8">
        <f>L55</f>
        <v>0</v>
      </c>
    </row>
    <row r="55" spans="2:12" s="49" customFormat="1" x14ac:dyDescent="0.25">
      <c r="B55" s="15" t="s">
        <v>114</v>
      </c>
      <c r="C55" s="38">
        <v>17004001</v>
      </c>
      <c r="D55" s="31" t="s">
        <v>36</v>
      </c>
      <c r="E55" s="29">
        <v>45839</v>
      </c>
      <c r="F55" s="97" t="s">
        <v>128</v>
      </c>
      <c r="G55" s="16" t="s">
        <v>12</v>
      </c>
      <c r="H55" s="16">
        <v>560</v>
      </c>
      <c r="I55" s="9"/>
      <c r="J55" s="6"/>
      <c r="K55" s="51">
        <f t="shared" ref="K55" si="16">I55*1.3</f>
        <v>0</v>
      </c>
      <c r="L55" s="51">
        <f t="shared" ref="L55" si="17">K55*H55</f>
        <v>0</v>
      </c>
    </row>
    <row r="56" spans="2:12" x14ac:dyDescent="0.25">
      <c r="B56" s="102" t="s">
        <v>18</v>
      </c>
      <c r="C56" s="103"/>
      <c r="D56" s="103"/>
      <c r="E56" s="103"/>
      <c r="F56" s="103"/>
      <c r="G56" s="103"/>
      <c r="H56" s="103"/>
      <c r="I56" s="103"/>
      <c r="J56" s="103"/>
      <c r="K56" s="104"/>
      <c r="L56" s="24">
        <f>SUM(L10+L16+L23+L53)</f>
        <v>0</v>
      </c>
    </row>
    <row r="57" spans="2:12" x14ac:dyDescent="0.25">
      <c r="B57" s="109"/>
      <c r="C57" s="110"/>
      <c r="D57" s="110"/>
      <c r="E57" s="110"/>
      <c r="F57" s="111" t="s">
        <v>135</v>
      </c>
      <c r="G57" s="111"/>
      <c r="H57" s="111"/>
      <c r="I57" s="111"/>
      <c r="J57" s="111"/>
      <c r="K57" s="111"/>
      <c r="L57" s="111"/>
    </row>
    <row r="58" spans="2:12" x14ac:dyDescent="0.25">
      <c r="B58" s="112"/>
      <c r="C58" s="113"/>
      <c r="D58" s="113"/>
      <c r="E58" s="114"/>
      <c r="F58" s="111"/>
      <c r="G58" s="111"/>
      <c r="H58" s="111"/>
      <c r="I58" s="111"/>
      <c r="J58" s="111"/>
      <c r="K58" s="111"/>
      <c r="L58" s="111"/>
    </row>
    <row r="59" spans="2:12" x14ac:dyDescent="0.25">
      <c r="B59" s="112"/>
      <c r="C59" s="113"/>
      <c r="D59" s="113"/>
      <c r="E59" s="114"/>
      <c r="F59" s="111"/>
      <c r="G59" s="111"/>
      <c r="H59" s="111"/>
      <c r="I59" s="111"/>
      <c r="J59" s="111"/>
      <c r="K59" s="111"/>
      <c r="L59" s="111"/>
    </row>
    <row r="60" spans="2:12" x14ac:dyDescent="0.25">
      <c r="B60" s="112"/>
      <c r="C60" s="113"/>
      <c r="D60" s="113"/>
      <c r="E60" s="114"/>
      <c r="F60" s="111"/>
      <c r="G60" s="111"/>
      <c r="H60" s="111"/>
      <c r="I60" s="111"/>
      <c r="J60" s="111"/>
      <c r="K60" s="111"/>
      <c r="L60" s="111"/>
    </row>
    <row r="61" spans="2:12" x14ac:dyDescent="0.25">
      <c r="B61" s="112"/>
      <c r="C61" s="113"/>
      <c r="D61" s="113"/>
      <c r="E61" s="114"/>
      <c r="F61" s="111"/>
      <c r="G61" s="111"/>
      <c r="H61" s="111"/>
      <c r="I61" s="111"/>
      <c r="J61" s="111"/>
      <c r="K61" s="111"/>
      <c r="L61" s="111"/>
    </row>
  </sheetData>
  <mergeCells count="13">
    <mergeCell ref="B57:E57"/>
    <mergeCell ref="F57:L61"/>
    <mergeCell ref="B58:E58"/>
    <mergeCell ref="B59:E59"/>
    <mergeCell ref="B60:E60"/>
    <mergeCell ref="B61:E61"/>
    <mergeCell ref="B56:K56"/>
    <mergeCell ref="F3:L4"/>
    <mergeCell ref="F5:L5"/>
    <mergeCell ref="F6:L6"/>
    <mergeCell ref="F7:L7"/>
    <mergeCell ref="F8:L8"/>
    <mergeCell ref="B3:E7"/>
  </mergeCells>
  <conditionalFormatting sqref="C18">
    <cfRule type="duplicateValues" dxfId="3" priority="3"/>
    <cfRule type="duplicateValues" dxfId="2" priority="4"/>
  </conditionalFormatting>
  <conditionalFormatting sqref="C38">
    <cfRule type="duplicateValues" dxfId="1" priority="1"/>
    <cfRule type="duplicateValues" dxfId="0" priority="2"/>
  </conditionalFormatting>
  <pageMargins left="0.511811024" right="0.511811024" top="0.78740157499999996" bottom="0.78740157499999996" header="0.31496062000000002" footer="0.31496062000000002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6"/>
  <sheetViews>
    <sheetView showGridLines="0" workbookViewId="0">
      <selection activeCell="C14" sqref="C14:C15"/>
    </sheetView>
  </sheetViews>
  <sheetFormatPr defaultRowHeight="15" x14ac:dyDescent="0.25"/>
  <cols>
    <col min="1" max="1" width="5.140625" bestFit="1" customWidth="1"/>
    <col min="2" max="2" width="22.7109375" bestFit="1" customWidth="1"/>
    <col min="3" max="3" width="53.140625" bestFit="1" customWidth="1"/>
    <col min="4" max="4" width="7" customWidth="1"/>
    <col min="5" max="5" width="15.28515625" bestFit="1" customWidth="1"/>
    <col min="6" max="6" width="19.7109375" customWidth="1"/>
    <col min="7" max="7" width="22.42578125" customWidth="1"/>
    <col min="8" max="8" width="18.28515625" customWidth="1"/>
    <col min="9" max="9" width="25.7109375" customWidth="1"/>
  </cols>
  <sheetData>
    <row r="3" spans="1:9" ht="71.45" customHeight="1" x14ac:dyDescent="0.25">
      <c r="A3" s="77"/>
      <c r="B3" s="78"/>
      <c r="C3" s="78"/>
      <c r="D3" s="78"/>
      <c r="E3" s="78"/>
      <c r="F3" s="146" t="s">
        <v>33</v>
      </c>
      <c r="G3" s="147"/>
      <c r="H3" s="147"/>
      <c r="I3" s="148"/>
    </row>
    <row r="4" spans="1:9" x14ac:dyDescent="0.25">
      <c r="A4" s="71"/>
      <c r="B4" s="72"/>
      <c r="C4" s="72" t="s">
        <v>127</v>
      </c>
      <c r="D4" s="72"/>
      <c r="E4" s="72"/>
      <c r="F4" s="149" t="s">
        <v>136</v>
      </c>
      <c r="G4" s="150"/>
      <c r="H4" s="150"/>
      <c r="I4" s="151"/>
    </row>
    <row r="5" spans="1:9" x14ac:dyDescent="0.25">
      <c r="A5" s="71"/>
      <c r="B5" s="72"/>
      <c r="C5" s="72"/>
      <c r="D5" s="72"/>
      <c r="E5" s="72"/>
      <c r="F5" s="149" t="s">
        <v>137</v>
      </c>
      <c r="G5" s="150"/>
      <c r="H5" s="150"/>
      <c r="I5" s="151"/>
    </row>
    <row r="6" spans="1:9" ht="15.75" x14ac:dyDescent="0.25">
      <c r="A6" s="79"/>
      <c r="B6" s="80"/>
      <c r="C6" s="80"/>
      <c r="D6" s="80"/>
      <c r="E6" s="80"/>
      <c r="F6" s="149" t="s">
        <v>138</v>
      </c>
      <c r="G6" s="150"/>
      <c r="H6" s="150"/>
      <c r="I6" s="151"/>
    </row>
    <row r="7" spans="1:9" ht="15.75" x14ac:dyDescent="0.25">
      <c r="A7" s="79"/>
      <c r="B7" s="80"/>
      <c r="C7" s="80"/>
      <c r="D7" s="80"/>
      <c r="E7" s="80"/>
      <c r="F7" s="152" t="s">
        <v>31</v>
      </c>
      <c r="G7" s="153"/>
      <c r="H7" s="153"/>
      <c r="I7" s="154"/>
    </row>
    <row r="8" spans="1:9" ht="15.75" x14ac:dyDescent="0.25">
      <c r="A8" s="81"/>
      <c r="B8" s="82"/>
      <c r="C8" s="82"/>
      <c r="D8" s="82"/>
      <c r="E8" s="82"/>
      <c r="F8" s="54" t="s">
        <v>28</v>
      </c>
      <c r="G8" s="54" t="s">
        <v>29</v>
      </c>
      <c r="H8" s="28" t="s">
        <v>30</v>
      </c>
      <c r="I8" s="28" t="s">
        <v>120</v>
      </c>
    </row>
    <row r="9" spans="1:9" ht="16.5" thickBot="1" x14ac:dyDescent="0.3">
      <c r="A9" s="58" t="s">
        <v>19</v>
      </c>
      <c r="B9" s="144" t="s">
        <v>25</v>
      </c>
      <c r="C9" s="145"/>
      <c r="D9" s="58" t="s">
        <v>26</v>
      </c>
      <c r="E9" s="101" t="s">
        <v>27</v>
      </c>
      <c r="F9" s="101" t="s">
        <v>121</v>
      </c>
      <c r="G9" s="101" t="s">
        <v>122</v>
      </c>
      <c r="H9" s="58" t="s">
        <v>123</v>
      </c>
      <c r="I9" s="58" t="s">
        <v>124</v>
      </c>
    </row>
    <row r="10" spans="1:9" ht="15.75" x14ac:dyDescent="0.25">
      <c r="A10" s="141">
        <v>1</v>
      </c>
      <c r="B10" s="120" t="s">
        <v>13</v>
      </c>
      <c r="C10" s="129" t="s">
        <v>20</v>
      </c>
      <c r="D10" s="122"/>
      <c r="E10" s="143"/>
      <c r="F10" s="59"/>
      <c r="G10" s="59"/>
      <c r="H10" s="59"/>
      <c r="I10" s="60"/>
    </row>
    <row r="11" spans="1:9" ht="16.5" thickBot="1" x14ac:dyDescent="0.3">
      <c r="A11" s="142"/>
      <c r="B11" s="121"/>
      <c r="C11" s="131"/>
      <c r="D11" s="123"/>
      <c r="E11" s="140"/>
      <c r="F11" s="61"/>
      <c r="G11" s="61"/>
      <c r="H11" s="61"/>
      <c r="I11" s="62"/>
    </row>
    <row r="12" spans="1:9" ht="15.75" x14ac:dyDescent="0.25">
      <c r="A12" s="126">
        <v>2</v>
      </c>
      <c r="B12" s="129" t="s">
        <v>41</v>
      </c>
      <c r="C12" s="129" t="s">
        <v>117</v>
      </c>
      <c r="D12" s="122"/>
      <c r="E12" s="143"/>
      <c r="F12" s="59"/>
      <c r="G12" s="135"/>
      <c r="H12" s="135"/>
      <c r="I12" s="137"/>
    </row>
    <row r="13" spans="1:9" ht="15.75" x14ac:dyDescent="0.25">
      <c r="A13" s="127"/>
      <c r="B13" s="130"/>
      <c r="C13" s="163"/>
      <c r="D13" s="134"/>
      <c r="E13" s="139"/>
      <c r="F13" s="57"/>
      <c r="G13" s="136"/>
      <c r="H13" s="136"/>
      <c r="I13" s="138"/>
    </row>
    <row r="14" spans="1:9" ht="15.75" x14ac:dyDescent="0.25">
      <c r="A14" s="127"/>
      <c r="B14" s="130"/>
      <c r="C14" s="164" t="s">
        <v>118</v>
      </c>
      <c r="D14" s="134"/>
      <c r="E14" s="139"/>
      <c r="F14" s="56"/>
      <c r="G14" s="56"/>
      <c r="H14" s="56"/>
      <c r="I14" s="63"/>
    </row>
    <row r="15" spans="1:9" ht="16.5" thickBot="1" x14ac:dyDescent="0.3">
      <c r="A15" s="128"/>
      <c r="B15" s="131"/>
      <c r="C15" s="131"/>
      <c r="D15" s="123"/>
      <c r="E15" s="140"/>
      <c r="F15" s="61"/>
      <c r="G15" s="61"/>
      <c r="H15" s="61"/>
      <c r="I15" s="62"/>
    </row>
    <row r="16" spans="1:9" ht="15.75" x14ac:dyDescent="0.25">
      <c r="A16" s="126">
        <v>3</v>
      </c>
      <c r="B16" s="129" t="s">
        <v>54</v>
      </c>
      <c r="C16" s="129" t="s">
        <v>55</v>
      </c>
      <c r="D16" s="122"/>
      <c r="E16" s="124"/>
      <c r="F16" s="59"/>
      <c r="G16" s="59"/>
      <c r="H16" s="59"/>
      <c r="I16" s="60"/>
    </row>
    <row r="17" spans="1:9" ht="15.75" x14ac:dyDescent="0.25">
      <c r="A17" s="127"/>
      <c r="B17" s="130"/>
      <c r="C17" s="163"/>
      <c r="D17" s="134"/>
      <c r="E17" s="133"/>
      <c r="F17" s="57"/>
      <c r="G17" s="57"/>
      <c r="H17" s="57"/>
      <c r="I17" s="64"/>
    </row>
    <row r="18" spans="1:9" ht="15.75" x14ac:dyDescent="0.25">
      <c r="A18" s="127"/>
      <c r="B18" s="130"/>
      <c r="C18" s="164" t="s">
        <v>64</v>
      </c>
      <c r="D18" s="134"/>
      <c r="E18" s="132"/>
      <c r="F18" s="56"/>
      <c r="G18" s="56"/>
      <c r="H18" s="56"/>
      <c r="I18" s="63"/>
    </row>
    <row r="19" spans="1:9" ht="15.75" x14ac:dyDescent="0.25">
      <c r="A19" s="127"/>
      <c r="B19" s="130"/>
      <c r="C19" s="163"/>
      <c r="D19" s="134"/>
      <c r="E19" s="133"/>
      <c r="F19" s="57"/>
      <c r="G19" s="57"/>
      <c r="H19" s="57"/>
      <c r="I19" s="64"/>
    </row>
    <row r="20" spans="1:9" ht="15.75" x14ac:dyDescent="0.25">
      <c r="A20" s="127"/>
      <c r="B20" s="130"/>
      <c r="C20" s="164" t="s">
        <v>65</v>
      </c>
      <c r="D20" s="134"/>
      <c r="E20" s="132"/>
      <c r="F20" s="56"/>
      <c r="G20" s="56"/>
      <c r="H20" s="56"/>
      <c r="I20" s="63"/>
    </row>
    <row r="21" spans="1:9" ht="15.75" x14ac:dyDescent="0.25">
      <c r="A21" s="127"/>
      <c r="B21" s="130"/>
      <c r="C21" s="163"/>
      <c r="D21" s="134"/>
      <c r="E21" s="133"/>
      <c r="F21" s="57"/>
      <c r="G21" s="57"/>
      <c r="H21" s="57"/>
      <c r="I21" s="64"/>
    </row>
    <row r="22" spans="1:9" ht="15.75" x14ac:dyDescent="0.25">
      <c r="A22" s="127"/>
      <c r="B22" s="130"/>
      <c r="C22" s="164" t="s">
        <v>69</v>
      </c>
      <c r="D22" s="134"/>
      <c r="E22" s="132"/>
      <c r="F22" s="56"/>
      <c r="G22" s="56"/>
      <c r="H22" s="56"/>
      <c r="I22" s="63"/>
    </row>
    <row r="23" spans="1:9" ht="15.75" x14ac:dyDescent="0.25">
      <c r="A23" s="127"/>
      <c r="B23" s="130"/>
      <c r="C23" s="163"/>
      <c r="D23" s="134"/>
      <c r="E23" s="133"/>
      <c r="F23" s="57"/>
      <c r="G23" s="57"/>
      <c r="H23" s="57"/>
      <c r="I23" s="64"/>
    </row>
    <row r="24" spans="1:9" ht="15.75" x14ac:dyDescent="0.25">
      <c r="A24" s="127"/>
      <c r="B24" s="130"/>
      <c r="C24" s="164" t="s">
        <v>83</v>
      </c>
      <c r="D24" s="134"/>
      <c r="E24" s="132"/>
      <c r="F24" s="117"/>
      <c r="G24" s="117"/>
      <c r="H24" s="56"/>
      <c r="I24" s="63"/>
    </row>
    <row r="25" spans="1:9" ht="16.5" thickBot="1" x14ac:dyDescent="0.3">
      <c r="A25" s="128"/>
      <c r="B25" s="131"/>
      <c r="C25" s="131"/>
      <c r="D25" s="123"/>
      <c r="E25" s="125"/>
      <c r="F25" s="116"/>
      <c r="G25" s="116"/>
      <c r="H25" s="61"/>
      <c r="I25" s="62"/>
    </row>
    <row r="26" spans="1:9" ht="15.75" x14ac:dyDescent="0.25">
      <c r="A26" s="118">
        <v>4</v>
      </c>
      <c r="B26" s="120" t="s">
        <v>87</v>
      </c>
      <c r="C26" s="129" t="s">
        <v>119</v>
      </c>
      <c r="D26" s="122"/>
      <c r="E26" s="124"/>
      <c r="F26" s="115"/>
      <c r="G26" s="115"/>
      <c r="H26" s="115"/>
      <c r="I26" s="60"/>
    </row>
    <row r="27" spans="1:9" ht="16.5" thickBot="1" x14ac:dyDescent="0.3">
      <c r="A27" s="119"/>
      <c r="B27" s="121"/>
      <c r="C27" s="131"/>
      <c r="D27" s="123"/>
      <c r="E27" s="125"/>
      <c r="F27" s="116"/>
      <c r="G27" s="116"/>
      <c r="H27" s="116"/>
      <c r="I27" s="62"/>
    </row>
    <row r="28" spans="1:9" ht="15.75" x14ac:dyDescent="0.25">
      <c r="A28" s="165" t="s">
        <v>18</v>
      </c>
      <c r="B28" s="166"/>
      <c r="C28" s="167"/>
      <c r="D28" s="65">
        <v>1</v>
      </c>
      <c r="E28" s="168"/>
      <c r="F28" s="169"/>
      <c r="G28" s="169"/>
      <c r="H28" s="169"/>
      <c r="I28" s="169"/>
    </row>
    <row r="29" spans="1:9" ht="15.75" x14ac:dyDescent="0.25">
      <c r="A29" s="170" t="s">
        <v>32</v>
      </c>
      <c r="B29" s="170"/>
      <c r="C29" s="170"/>
      <c r="D29" s="170"/>
      <c r="E29" s="171"/>
      <c r="F29" s="56"/>
      <c r="G29" s="56"/>
      <c r="H29" s="56"/>
      <c r="I29" s="56"/>
    </row>
    <row r="30" spans="1:9" ht="15.75" x14ac:dyDescent="0.25">
      <c r="A30" s="172" t="s">
        <v>125</v>
      </c>
      <c r="B30" s="172"/>
      <c r="C30" s="172"/>
      <c r="D30" s="172"/>
      <c r="E30" s="173"/>
      <c r="F30" s="66"/>
      <c r="G30" s="66"/>
      <c r="H30" s="66"/>
      <c r="I30" s="66"/>
    </row>
    <row r="31" spans="1:9" ht="15.75" x14ac:dyDescent="0.25">
      <c r="A31" s="67"/>
      <c r="B31" s="68"/>
      <c r="C31" s="68"/>
      <c r="D31" s="68"/>
      <c r="E31" s="68"/>
      <c r="F31" s="69"/>
      <c r="G31" s="69"/>
      <c r="H31" s="69"/>
      <c r="I31" s="70"/>
    </row>
    <row r="32" spans="1:9" ht="15.75" x14ac:dyDescent="0.25">
      <c r="A32" s="67"/>
      <c r="B32" s="68"/>
      <c r="C32" s="68"/>
      <c r="D32" s="68"/>
      <c r="E32" s="68"/>
      <c r="F32" s="69"/>
      <c r="G32" s="69"/>
      <c r="H32" s="69"/>
      <c r="I32" s="70"/>
    </row>
    <row r="33" spans="1:9" ht="15.75" x14ac:dyDescent="0.25">
      <c r="A33" s="67"/>
      <c r="B33" s="68"/>
      <c r="C33" s="68"/>
      <c r="D33" s="68" t="s">
        <v>126</v>
      </c>
      <c r="E33" s="68"/>
      <c r="F33" s="69"/>
      <c r="G33" s="69"/>
      <c r="H33" s="69"/>
      <c r="I33" s="70"/>
    </row>
    <row r="34" spans="1:9" x14ac:dyDescent="0.25">
      <c r="A34" s="71"/>
      <c r="B34" s="72"/>
      <c r="C34" s="72"/>
      <c r="D34" s="72"/>
      <c r="E34" s="72"/>
      <c r="F34" s="72"/>
      <c r="G34" s="72"/>
      <c r="H34" s="72"/>
      <c r="I34" s="73"/>
    </row>
    <row r="35" spans="1:9" x14ac:dyDescent="0.25">
      <c r="A35" s="71"/>
      <c r="B35" s="72"/>
      <c r="C35" s="72"/>
      <c r="D35" s="72"/>
      <c r="E35" s="72"/>
      <c r="F35" s="72"/>
      <c r="G35" s="72"/>
      <c r="H35" s="72"/>
      <c r="I35" s="73"/>
    </row>
    <row r="36" spans="1:9" x14ac:dyDescent="0.25">
      <c r="A36" s="74"/>
      <c r="B36" s="75"/>
      <c r="C36" s="75"/>
      <c r="D36" s="75"/>
      <c r="E36" s="75"/>
      <c r="F36" s="75"/>
      <c r="G36" s="75"/>
      <c r="H36" s="75"/>
      <c r="I36" s="76"/>
    </row>
  </sheetData>
  <mergeCells count="52">
    <mergeCell ref="B9:C9"/>
    <mergeCell ref="F3:I3"/>
    <mergeCell ref="F4:I4"/>
    <mergeCell ref="F5:I5"/>
    <mergeCell ref="F6:I6"/>
    <mergeCell ref="F7:I7"/>
    <mergeCell ref="A12:A15"/>
    <mergeCell ref="B12:B15"/>
    <mergeCell ref="C12:C13"/>
    <mergeCell ref="D12:D13"/>
    <mergeCell ref="E12:E13"/>
    <mergeCell ref="A10:A11"/>
    <mergeCell ref="B10:B11"/>
    <mergeCell ref="C10:C11"/>
    <mergeCell ref="D10:D11"/>
    <mergeCell ref="E10:E11"/>
    <mergeCell ref="G12:G13"/>
    <mergeCell ref="H12:H13"/>
    <mergeCell ref="I12:I13"/>
    <mergeCell ref="C14:C15"/>
    <mergeCell ref="D14:D15"/>
    <mergeCell ref="E14:E15"/>
    <mergeCell ref="D16:D17"/>
    <mergeCell ref="E16:E17"/>
    <mergeCell ref="C18:C19"/>
    <mergeCell ref="D18:D19"/>
    <mergeCell ref="E18:E19"/>
    <mergeCell ref="E20:E21"/>
    <mergeCell ref="C22:C23"/>
    <mergeCell ref="D22:D23"/>
    <mergeCell ref="E22:E23"/>
    <mergeCell ref="C24:C25"/>
    <mergeCell ref="D24:D25"/>
    <mergeCell ref="E24:E25"/>
    <mergeCell ref="C20:C21"/>
    <mergeCell ref="D20:D21"/>
    <mergeCell ref="H26:H27"/>
    <mergeCell ref="A28:C28"/>
    <mergeCell ref="A29:E29"/>
    <mergeCell ref="A30:E30"/>
    <mergeCell ref="F24:F25"/>
    <mergeCell ref="G24:G25"/>
    <mergeCell ref="A26:A27"/>
    <mergeCell ref="B26:B27"/>
    <mergeCell ref="C26:C27"/>
    <mergeCell ref="D26:D27"/>
    <mergeCell ref="E26:E27"/>
    <mergeCell ref="F26:F27"/>
    <mergeCell ref="G26:G27"/>
    <mergeCell ref="A16:A25"/>
    <mergeCell ref="B16:B25"/>
    <mergeCell ref="C16:C17"/>
  </mergeCells>
  <pageMargins left="0.511811024" right="0.511811024" top="0.78740157499999996" bottom="0.78740157499999996" header="0.31496062000000002" footer="0.31496062000000002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 Planilha de Custos </vt:lpstr>
      <vt:lpstr>Proposta Cronograma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Henrique Marcal</dc:creator>
  <cp:lastModifiedBy>TI-4246-197-GIL</cp:lastModifiedBy>
  <cp:lastPrinted>2025-09-05T16:18:12Z</cp:lastPrinted>
  <dcterms:created xsi:type="dcterms:W3CDTF">2025-05-05T13:06:00Z</dcterms:created>
  <dcterms:modified xsi:type="dcterms:W3CDTF">2025-10-31T18:04:48Z</dcterms:modified>
</cp:coreProperties>
</file>